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8_{566393AF-BA4E-417A-B92F-836E586E3D00}" xr6:coauthVersionLast="45" xr6:coauthVersionMax="45" xr10:uidLastSave="{00000000-0000-0000-0000-000000000000}"/>
  <bookViews>
    <workbookView xWindow="7035" yWindow="2430" windowWidth="21600" windowHeight="12345" xr2:uid="{00000000-000D-0000-FFFF-FFFF00000000}"/>
  </bookViews>
  <sheets>
    <sheet name="操作説明" sheetId="4" r:id="rId1"/>
    <sheet name="集計シート" sheetId="3" r:id="rId2"/>
  </sheet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<sst xmlns="http://schemas.openxmlformats.org/spreadsheetml/2006/main" count="181" uniqueCount="149">
  <si>
    <t>氏名</t>
    <rPh sb="0" eb="2">
      <t>シメイ</t>
    </rPh>
    <phoneticPr fontId="2"/>
  </si>
  <si>
    <t>開始時刻切上単位</t>
    <rPh sb="0" eb="2">
      <t>カイシ</t>
    </rPh>
    <rPh sb="2" eb="4">
      <t>ジコク</t>
    </rPh>
    <rPh sb="4" eb="5">
      <t>キ</t>
    </rPh>
    <rPh sb="5" eb="6">
      <t>ア</t>
    </rPh>
    <rPh sb="6" eb="8">
      <t>タンイ</t>
    </rPh>
    <phoneticPr fontId="2"/>
  </si>
  <si>
    <t>終了時刻切捨単位</t>
    <rPh sb="0" eb="2">
      <t>シュウリョウ</t>
    </rPh>
    <rPh sb="2" eb="4">
      <t>ジコク</t>
    </rPh>
    <rPh sb="4" eb="5">
      <t>キリ</t>
    </rPh>
    <rPh sb="5" eb="6">
      <t>シャ</t>
    </rPh>
    <rPh sb="6" eb="8">
      <t>タンイ</t>
    </rPh>
    <phoneticPr fontId="2"/>
  </si>
  <si>
    <t>白いエリアに貼り付けしてください。</t>
    <rPh sb="0" eb="1">
      <t>シロ</t>
    </rPh>
    <rPh sb="6" eb="7">
      <t>ハ</t>
    </rPh>
    <rPh sb="8" eb="9">
      <t>ツ</t>
    </rPh>
    <phoneticPr fontId="2"/>
  </si>
  <si>
    <t>コード</t>
    <phoneticPr fontId="2"/>
  </si>
  <si>
    <t>深夜割増範囲</t>
    <rPh sb="0" eb="2">
      <t>シンヤ</t>
    </rPh>
    <rPh sb="2" eb="4">
      <t>ワリマシ</t>
    </rPh>
    <rPh sb="4" eb="6">
      <t>ハンイ</t>
    </rPh>
    <phoneticPr fontId="2"/>
  </si>
  <si>
    <t>～</t>
    <phoneticPr fontId="2"/>
  </si>
  <si>
    <t>営業日</t>
    <rPh sb="0" eb="3">
      <t>エイギョウビ</t>
    </rPh>
    <phoneticPr fontId="2"/>
  </si>
  <si>
    <t>従業員コード</t>
    <rPh sb="0" eb="3">
      <t>ジュウギョウイン</t>
    </rPh>
    <phoneticPr fontId="2"/>
  </si>
  <si>
    <t>名前</t>
    <rPh sb="0" eb="2">
      <t>ナマエ</t>
    </rPh>
    <phoneticPr fontId="2"/>
  </si>
  <si>
    <t>出勤時刻</t>
    <rPh sb="0" eb="2">
      <t>シュッキン</t>
    </rPh>
    <rPh sb="2" eb="4">
      <t>ジコク</t>
    </rPh>
    <phoneticPr fontId="2"/>
  </si>
  <si>
    <t>退勤時刻</t>
    <rPh sb="0" eb="2">
      <t>タイキン</t>
    </rPh>
    <rPh sb="2" eb="4">
      <t>ジコク</t>
    </rPh>
    <phoneticPr fontId="2"/>
  </si>
  <si>
    <t>直行</t>
    <rPh sb="0" eb="2">
      <t>チョッコウ</t>
    </rPh>
    <phoneticPr fontId="2"/>
  </si>
  <si>
    <t>直帰</t>
    <rPh sb="0" eb="2">
      <t>チョッキ</t>
    </rPh>
    <phoneticPr fontId="2"/>
  </si>
  <si>
    <t>始業時刻</t>
    <rPh sb="0" eb="2">
      <t>シギョウ</t>
    </rPh>
    <rPh sb="1" eb="2">
      <t>カイシ</t>
    </rPh>
    <rPh sb="2" eb="4">
      <t>ジコク</t>
    </rPh>
    <phoneticPr fontId="2"/>
  </si>
  <si>
    <t>就業時刻の丸め設定（単位：分）</t>
    <rPh sb="0" eb="2">
      <t>シュウギョウ</t>
    </rPh>
    <rPh sb="2" eb="4">
      <t>ジコク</t>
    </rPh>
    <rPh sb="5" eb="6">
      <t>マル</t>
    </rPh>
    <rPh sb="7" eb="9">
      <t>セッテイ</t>
    </rPh>
    <rPh sb="10" eb="12">
      <t>タンイ</t>
    </rPh>
    <rPh sb="13" eb="14">
      <t>フン</t>
    </rPh>
    <phoneticPr fontId="2"/>
  </si>
  <si>
    <t>定時就業時刻（HH:MM）</t>
    <rPh sb="0" eb="2">
      <t>テイジ</t>
    </rPh>
    <rPh sb="2" eb="4">
      <t>シュウギョウ</t>
    </rPh>
    <rPh sb="4" eb="6">
      <t>ジコク</t>
    </rPh>
    <phoneticPr fontId="2"/>
  </si>
  <si>
    <t>深夜割増設定（HH:MM）</t>
    <rPh sb="0" eb="2">
      <t>シンヤ</t>
    </rPh>
    <rPh sb="2" eb="4">
      <t>ワリマシ</t>
    </rPh>
    <rPh sb="4" eb="6">
      <t>セッテイ</t>
    </rPh>
    <phoneticPr fontId="2"/>
  </si>
  <si>
    <t>ステータス</t>
    <phoneticPr fontId="2"/>
  </si>
  <si>
    <t>休憩時間</t>
    <rPh sb="0" eb="2">
      <t>キュウケイ</t>
    </rPh>
    <rPh sb="2" eb="4">
      <t>ジカン</t>
    </rPh>
    <phoneticPr fontId="2"/>
  </si>
  <si>
    <t>計算後
出勤時刻</t>
    <rPh sb="0" eb="2">
      <t>ケイサン</t>
    </rPh>
    <rPh sb="2" eb="3">
      <t>ゴ</t>
    </rPh>
    <rPh sb="4" eb="6">
      <t>シュッキン</t>
    </rPh>
    <rPh sb="6" eb="8">
      <t>ジコク</t>
    </rPh>
    <phoneticPr fontId="2"/>
  </si>
  <si>
    <t>計算後
退勤時刻</t>
    <rPh sb="0" eb="2">
      <t>ケイサン</t>
    </rPh>
    <rPh sb="2" eb="3">
      <t>ゴ</t>
    </rPh>
    <rPh sb="4" eb="6">
      <t>タイキン</t>
    </rPh>
    <rPh sb="6" eb="8">
      <t>ジコク</t>
    </rPh>
    <phoneticPr fontId="2"/>
  </si>
  <si>
    <t>深夜計算
END</t>
    <rPh sb="0" eb="2">
      <t>シンヤ</t>
    </rPh>
    <rPh sb="2" eb="4">
      <t>ケイサン</t>
    </rPh>
    <phoneticPr fontId="2"/>
  </si>
  <si>
    <t>深夜計算
START</t>
    <rPh sb="0" eb="2">
      <t>シンヤ</t>
    </rPh>
    <rPh sb="2" eb="4">
      <t>ケイサン</t>
    </rPh>
    <phoneticPr fontId="2"/>
  </si>
  <si>
    <t>休憩時間の優先</t>
    <rPh sb="0" eb="4">
      <t>キュウケイジカン</t>
    </rPh>
    <rPh sb="5" eb="7">
      <t>ユウセン</t>
    </rPh>
    <phoneticPr fontId="2"/>
  </si>
  <si>
    <t>始業時刻前の出勤</t>
    <rPh sb="0" eb="2">
      <t>シギョウ</t>
    </rPh>
    <rPh sb="2" eb="4">
      <t>ジコク</t>
    </rPh>
    <rPh sb="4" eb="5">
      <t>マエ</t>
    </rPh>
    <rPh sb="6" eb="8">
      <t>シュッキン</t>
    </rPh>
    <phoneticPr fontId="2"/>
  </si>
  <si>
    <t>時間が長い方を優先的に控除</t>
    <rPh sb="0" eb="2">
      <t>ジカン</t>
    </rPh>
    <rPh sb="3" eb="4">
      <t>ナガ</t>
    </rPh>
    <rPh sb="5" eb="6">
      <t>ホウ</t>
    </rPh>
    <rPh sb="7" eb="9">
      <t>ユウセン</t>
    </rPh>
    <rPh sb="9" eb="10">
      <t>テキ</t>
    </rPh>
    <rPh sb="11" eb="13">
      <t>コウジョ</t>
    </rPh>
    <phoneticPr fontId="2"/>
  </si>
  <si>
    <t>普通時間から控除</t>
    <rPh sb="0" eb="2">
      <t>フツウ</t>
    </rPh>
    <rPh sb="2" eb="4">
      <t>ジカン</t>
    </rPh>
    <rPh sb="6" eb="8">
      <t>コウジョ</t>
    </rPh>
    <phoneticPr fontId="2"/>
  </si>
  <si>
    <t>深夜時間から優先的に控除</t>
    <rPh sb="0" eb="2">
      <t>シンヤ</t>
    </rPh>
    <rPh sb="2" eb="4">
      <t>ジカン</t>
    </rPh>
    <rPh sb="6" eb="8">
      <t>ユウセン</t>
    </rPh>
    <rPh sb="8" eb="9">
      <t>テキ</t>
    </rPh>
    <rPh sb="10" eb="12">
      <t>コウジョ</t>
    </rPh>
    <phoneticPr fontId="2"/>
  </si>
  <si>
    <t>始業時刻前の出勤を認めない</t>
    <rPh sb="0" eb="2">
      <t>シギョウ</t>
    </rPh>
    <rPh sb="2" eb="4">
      <t>ジコク</t>
    </rPh>
    <rPh sb="4" eb="5">
      <t>マエ</t>
    </rPh>
    <rPh sb="6" eb="8">
      <t>シュッキン</t>
    </rPh>
    <rPh sb="9" eb="10">
      <t>ミト</t>
    </rPh>
    <phoneticPr fontId="2"/>
  </si>
  <si>
    <t>始業時刻前の出勤を認める</t>
    <rPh sb="0" eb="2">
      <t>シギョウ</t>
    </rPh>
    <rPh sb="2" eb="4">
      <t>ジコク</t>
    </rPh>
    <rPh sb="4" eb="5">
      <t>マエ</t>
    </rPh>
    <rPh sb="6" eb="8">
      <t>シュッキン</t>
    </rPh>
    <rPh sb="9" eb="10">
      <t>ミト</t>
    </rPh>
    <phoneticPr fontId="2"/>
  </si>
  <si>
    <t>休憩優先判定
通常時間</t>
    <rPh sb="0" eb="4">
      <t>キュウケイユウセン</t>
    </rPh>
    <rPh sb="4" eb="6">
      <t>ハンテイ</t>
    </rPh>
    <rPh sb="7" eb="11">
      <t>ツウジョウジカン</t>
    </rPh>
    <phoneticPr fontId="2"/>
  </si>
  <si>
    <t>大きい方優先
深夜時間</t>
    <rPh sb="0" eb="1">
      <t>オオ</t>
    </rPh>
    <rPh sb="3" eb="4">
      <t>ホウ</t>
    </rPh>
    <rPh sb="4" eb="6">
      <t>ユウセン</t>
    </rPh>
    <rPh sb="7" eb="9">
      <t>シンヤ</t>
    </rPh>
    <rPh sb="9" eb="11">
      <t>ジカン</t>
    </rPh>
    <phoneticPr fontId="2"/>
  </si>
  <si>
    <t>深夜割増時間
（休憩控除前）</t>
    <rPh sb="0" eb="2">
      <t>シンヤ</t>
    </rPh>
    <rPh sb="2" eb="4">
      <t>ワリマシ</t>
    </rPh>
    <rPh sb="4" eb="6">
      <t>ジカン</t>
    </rPh>
    <rPh sb="8" eb="10">
      <t>キュウケイ</t>
    </rPh>
    <rPh sb="10" eb="12">
      <t>コウジョ</t>
    </rPh>
    <rPh sb="12" eb="13">
      <t>マエ</t>
    </rPh>
    <phoneticPr fontId="2"/>
  </si>
  <si>
    <t>深夜から優先
深夜時間</t>
    <rPh sb="0" eb="2">
      <t>シンヤ</t>
    </rPh>
    <rPh sb="4" eb="6">
      <t>ユウセン</t>
    </rPh>
    <rPh sb="7" eb="11">
      <t>シンヤジカン</t>
    </rPh>
    <phoneticPr fontId="2"/>
  </si>
  <si>
    <t>年月</t>
    <rPh sb="0" eb="2">
      <t>ネンゲツ</t>
    </rPh>
    <phoneticPr fontId="2"/>
  </si>
  <si>
    <t>曜日</t>
    <rPh sb="0" eb="2">
      <t>ヨウビ</t>
    </rPh>
    <phoneticPr fontId="2"/>
  </si>
  <si>
    <t>休日出勤の集計</t>
    <rPh sb="0" eb="2">
      <t>キュウジツ</t>
    </rPh>
    <rPh sb="2" eb="4">
      <t>シュッキン</t>
    </rPh>
    <rPh sb="5" eb="7">
      <t>シュウケイ</t>
    </rPh>
    <phoneticPr fontId="2"/>
  </si>
  <si>
    <t>土日</t>
    <rPh sb="0" eb="2">
      <t>ドニチ</t>
    </rPh>
    <phoneticPr fontId="2"/>
  </si>
  <si>
    <t>集計しない</t>
    <rPh sb="0" eb="2">
      <t>シュウケイ</t>
    </rPh>
    <phoneticPr fontId="2"/>
  </si>
  <si>
    <t>休日出勤の判別</t>
    <rPh sb="0" eb="2">
      <t>キュウジツ</t>
    </rPh>
    <rPh sb="2" eb="4">
      <t>シュッキン</t>
    </rPh>
    <rPh sb="5" eb="7">
      <t>ハンベツ</t>
    </rPh>
    <phoneticPr fontId="2"/>
  </si>
  <si>
    <t>●</t>
    <phoneticPr fontId="2"/>
  </si>
  <si>
    <t>土日＋任意選択の祝日</t>
    <rPh sb="0" eb="2">
      <t>ドニチ</t>
    </rPh>
    <rPh sb="3" eb="5">
      <t>ニンイ</t>
    </rPh>
    <rPh sb="5" eb="7">
      <t>センタク</t>
    </rPh>
    <rPh sb="8" eb="10">
      <t>シュクジツ</t>
    </rPh>
    <phoneticPr fontId="2"/>
  </si>
  <si>
    <t>全て任意選択</t>
    <rPh sb="0" eb="1">
      <t>スベ</t>
    </rPh>
    <rPh sb="2" eb="6">
      <t>ニンイセンタク</t>
    </rPh>
    <phoneticPr fontId="2"/>
  </si>
  <si>
    <t>任意休日</t>
    <rPh sb="0" eb="2">
      <t>ニンイ</t>
    </rPh>
    <rPh sb="2" eb="4">
      <t>キュウジツ</t>
    </rPh>
    <phoneticPr fontId="2"/>
  </si>
  <si>
    <t>休日マージ</t>
    <rPh sb="0" eb="2">
      <t>キュウジツ</t>
    </rPh>
    <phoneticPr fontId="2"/>
  </si>
  <si>
    <t>休日選択
（入力用）</t>
    <rPh sb="0" eb="2">
      <t>キュウジツ</t>
    </rPh>
    <rPh sb="2" eb="4">
      <t>センタク</t>
    </rPh>
    <rPh sb="6" eb="9">
      <t>ニュウリョクヨウ</t>
    </rPh>
    <phoneticPr fontId="2"/>
  </si>
  <si>
    <t>《ポチ勤用集計テンプレート説明》</t>
    <rPh sb="3" eb="4">
      <t>キン</t>
    </rPh>
    <rPh sb="4" eb="5">
      <t>ヨウ</t>
    </rPh>
    <rPh sb="5" eb="7">
      <t>シュウケイ</t>
    </rPh>
    <rPh sb="13" eb="15">
      <t>セツメイ</t>
    </rPh>
    <phoneticPr fontId="2"/>
  </si>
  <si>
    <t>■シートの説明</t>
    <rPh sb="5" eb="7">
      <t>セツメイ</t>
    </rPh>
    <phoneticPr fontId="2"/>
  </si>
  <si>
    <t>■設定について</t>
    <rPh sb="1" eb="3">
      <t>セッテイ</t>
    </rPh>
    <phoneticPr fontId="2"/>
  </si>
  <si>
    <t>丸めと呼ばれる、切り上げ、切り捨ての設定です。</t>
    <rPh sb="0" eb="1">
      <t>マル</t>
    </rPh>
    <rPh sb="3" eb="4">
      <t>ヨ</t>
    </rPh>
    <rPh sb="8" eb="9">
      <t>キ</t>
    </rPh>
    <rPh sb="10" eb="11">
      <t>ア</t>
    </rPh>
    <rPh sb="13" eb="14">
      <t>キ</t>
    </rPh>
    <rPh sb="15" eb="16">
      <t>ス</t>
    </rPh>
    <rPh sb="18" eb="20">
      <t>セッテイ</t>
    </rPh>
    <phoneticPr fontId="2"/>
  </si>
  <si>
    <t>出勤時刻（開始時刻）の丸めは切り上げ設定のみ、退勤時刻（終了時刻）の丸めは切り捨て設定のみが</t>
    <rPh sb="0" eb="2">
      <t>シュッキン</t>
    </rPh>
    <rPh sb="2" eb="4">
      <t>ジコク</t>
    </rPh>
    <rPh sb="5" eb="7">
      <t>カイシ</t>
    </rPh>
    <rPh sb="7" eb="9">
      <t>ジコク</t>
    </rPh>
    <rPh sb="11" eb="12">
      <t>マル</t>
    </rPh>
    <rPh sb="14" eb="15">
      <t>キ</t>
    </rPh>
    <rPh sb="16" eb="17">
      <t>ア</t>
    </rPh>
    <rPh sb="18" eb="20">
      <t>セッテイ</t>
    </rPh>
    <rPh sb="23" eb="25">
      <t>タイキン</t>
    </rPh>
    <rPh sb="25" eb="27">
      <t>ジコク</t>
    </rPh>
    <rPh sb="28" eb="30">
      <t>シュウリョウ</t>
    </rPh>
    <rPh sb="30" eb="32">
      <t>ジコク</t>
    </rPh>
    <rPh sb="34" eb="35">
      <t>マル</t>
    </rPh>
    <rPh sb="37" eb="38">
      <t>キ</t>
    </rPh>
    <rPh sb="39" eb="40">
      <t>ス</t>
    </rPh>
    <rPh sb="41" eb="43">
      <t>セッテイ</t>
    </rPh>
    <phoneticPr fontId="2"/>
  </si>
  <si>
    <t>設定可能です。</t>
    <rPh sb="0" eb="2">
      <t>セッテイ</t>
    </rPh>
    <rPh sb="2" eb="4">
      <t>カノウ</t>
    </rPh>
    <phoneticPr fontId="2"/>
  </si>
  <si>
    <t>出勤打刻データ</t>
    <rPh sb="0" eb="2">
      <t>シュッキン</t>
    </rPh>
    <rPh sb="2" eb="4">
      <t>ダコク</t>
    </rPh>
    <phoneticPr fontId="2"/>
  </si>
  <si>
    <t>計算後の出勤時刻</t>
    <rPh sb="0" eb="2">
      <t>ケイサン</t>
    </rPh>
    <rPh sb="2" eb="3">
      <t>ゴ</t>
    </rPh>
    <rPh sb="4" eb="6">
      <t>シュッキン</t>
    </rPh>
    <rPh sb="6" eb="8">
      <t>ジコク</t>
    </rPh>
    <phoneticPr fontId="2"/>
  </si>
  <si>
    <t>退勤打刻データ</t>
    <rPh sb="0" eb="2">
      <t>タイキン</t>
    </rPh>
    <rPh sb="2" eb="4">
      <t>ダコク</t>
    </rPh>
    <phoneticPr fontId="2"/>
  </si>
  <si>
    <t>計算後の退勤時刻</t>
    <rPh sb="0" eb="2">
      <t>ケイサン</t>
    </rPh>
    <rPh sb="2" eb="3">
      <t>ゴ</t>
    </rPh>
    <rPh sb="4" eb="6">
      <t>タイキン</t>
    </rPh>
    <rPh sb="6" eb="8">
      <t>ジコク</t>
    </rPh>
    <phoneticPr fontId="2"/>
  </si>
  <si>
    <t>開始時刻切上単位を15分で設定した場合の計算例　　</t>
    <rPh sb="0" eb="2">
      <t>カイシ</t>
    </rPh>
    <rPh sb="2" eb="4">
      <t>ジコク</t>
    </rPh>
    <rPh sb="4" eb="6">
      <t>キリアゲ</t>
    </rPh>
    <rPh sb="6" eb="8">
      <t>タンイ</t>
    </rPh>
    <rPh sb="11" eb="12">
      <t>フン</t>
    </rPh>
    <rPh sb="13" eb="15">
      <t>セッテイ</t>
    </rPh>
    <rPh sb="17" eb="19">
      <t>バアイ</t>
    </rPh>
    <rPh sb="20" eb="22">
      <t>ケイサン</t>
    </rPh>
    <rPh sb="22" eb="23">
      <t>レイ</t>
    </rPh>
    <phoneticPr fontId="2"/>
  </si>
  <si>
    <t>尚、1分で設定した場合、打刻データ＝計算後時刻となりますので、丸め処理は行われません。</t>
    <rPh sb="0" eb="1">
      <t>ナオ</t>
    </rPh>
    <rPh sb="3" eb="4">
      <t>プン</t>
    </rPh>
    <rPh sb="5" eb="7">
      <t>セッテイ</t>
    </rPh>
    <rPh sb="9" eb="11">
      <t>バアイ</t>
    </rPh>
    <rPh sb="12" eb="14">
      <t>ダコク</t>
    </rPh>
    <rPh sb="18" eb="20">
      <t>ケイサン</t>
    </rPh>
    <rPh sb="20" eb="21">
      <t>ゴ</t>
    </rPh>
    <rPh sb="21" eb="23">
      <t>ジコク</t>
    </rPh>
    <rPh sb="31" eb="32">
      <t>マル</t>
    </rPh>
    <rPh sb="33" eb="35">
      <t>ショリ</t>
    </rPh>
    <rPh sb="36" eb="37">
      <t>オコナ</t>
    </rPh>
    <phoneticPr fontId="2"/>
  </si>
  <si>
    <t>深夜時間帯に時給が割り増しになる場合に、その時間帯を設定します。</t>
    <rPh sb="0" eb="2">
      <t>シンヤ</t>
    </rPh>
    <rPh sb="2" eb="5">
      <t>ジカンタイ</t>
    </rPh>
    <rPh sb="6" eb="8">
      <t>ジキュウ</t>
    </rPh>
    <rPh sb="9" eb="10">
      <t>ワ</t>
    </rPh>
    <rPh sb="11" eb="12">
      <t>マ</t>
    </rPh>
    <rPh sb="16" eb="18">
      <t>バアイ</t>
    </rPh>
    <rPh sb="22" eb="24">
      <t>ジカン</t>
    </rPh>
    <rPh sb="24" eb="25">
      <t>タイ</t>
    </rPh>
    <rPh sb="26" eb="28">
      <t>セッテイ</t>
    </rPh>
    <phoneticPr fontId="2"/>
  </si>
  <si>
    <t>24時以降の表記を25:00のようにしている点にご注意ください。</t>
    <rPh sb="2" eb="3">
      <t>ジ</t>
    </rPh>
    <rPh sb="3" eb="5">
      <t>イコウ</t>
    </rPh>
    <rPh sb="6" eb="8">
      <t>ヒョウキ</t>
    </rPh>
    <rPh sb="22" eb="23">
      <t>テン</t>
    </rPh>
    <rPh sb="25" eb="27">
      <t>チュウイ</t>
    </rPh>
    <phoneticPr fontId="2"/>
  </si>
  <si>
    <t>休憩の切り上げ単位の設定です。休憩の場合、出勤・退勤と違い、時間の長さに対しての丸め処理となります。</t>
    <rPh sb="0" eb="2">
      <t>キュウケイ</t>
    </rPh>
    <rPh sb="3" eb="4">
      <t>キ</t>
    </rPh>
    <rPh sb="5" eb="6">
      <t>ア</t>
    </rPh>
    <rPh sb="7" eb="9">
      <t>タンイ</t>
    </rPh>
    <rPh sb="10" eb="12">
      <t>セッテイ</t>
    </rPh>
    <rPh sb="15" eb="17">
      <t>キュウケイ</t>
    </rPh>
    <rPh sb="18" eb="20">
      <t>バアイ</t>
    </rPh>
    <rPh sb="21" eb="23">
      <t>シュッキン</t>
    </rPh>
    <rPh sb="24" eb="26">
      <t>タイキン</t>
    </rPh>
    <rPh sb="27" eb="28">
      <t>チガ</t>
    </rPh>
    <rPh sb="30" eb="32">
      <t>ジカン</t>
    </rPh>
    <rPh sb="33" eb="34">
      <t>ナガ</t>
    </rPh>
    <rPh sb="36" eb="37">
      <t>タイ</t>
    </rPh>
    <rPh sb="40" eb="41">
      <t>マル</t>
    </rPh>
    <rPh sb="42" eb="44">
      <t>ショリ</t>
    </rPh>
    <phoneticPr fontId="2"/>
  </si>
  <si>
    <t>終了時刻切捨単位を15分で設定した場合の計算例　　</t>
    <rPh sb="0" eb="2">
      <t>シュウリョウ</t>
    </rPh>
    <rPh sb="2" eb="4">
      <t>ジコク</t>
    </rPh>
    <rPh sb="4" eb="5">
      <t>キリ</t>
    </rPh>
    <rPh sb="5" eb="6">
      <t>シャ</t>
    </rPh>
    <rPh sb="6" eb="8">
      <t>タンイ</t>
    </rPh>
    <rPh sb="11" eb="12">
      <t>フン</t>
    </rPh>
    <rPh sb="13" eb="15">
      <t>セッテイ</t>
    </rPh>
    <rPh sb="17" eb="19">
      <t>バアイ</t>
    </rPh>
    <rPh sb="20" eb="22">
      <t>ケイサン</t>
    </rPh>
    <rPh sb="22" eb="23">
      <t>レイ</t>
    </rPh>
    <phoneticPr fontId="2"/>
  </si>
  <si>
    <t>休憩時間丸めを15分で設定した場合の計算例　　</t>
    <rPh sb="0" eb="2">
      <t>キュウケイ</t>
    </rPh>
    <rPh sb="2" eb="4">
      <t>ジカン</t>
    </rPh>
    <rPh sb="4" eb="5">
      <t>マル</t>
    </rPh>
    <rPh sb="9" eb="10">
      <t>フン</t>
    </rPh>
    <rPh sb="11" eb="13">
      <t>セッテイ</t>
    </rPh>
    <rPh sb="15" eb="17">
      <t>バアイ</t>
    </rPh>
    <rPh sb="18" eb="20">
      <t>ケイサン</t>
    </rPh>
    <rPh sb="20" eb="21">
      <t>レイ</t>
    </rPh>
    <phoneticPr fontId="2"/>
  </si>
  <si>
    <t>休憩時間データ</t>
    <rPh sb="0" eb="2">
      <t>キュウケイ</t>
    </rPh>
    <rPh sb="2" eb="4">
      <t>ジカン</t>
    </rPh>
    <phoneticPr fontId="2"/>
  </si>
  <si>
    <t>深夜割増の時給時間帯と、通常の時給時間帯のどちらを優先して休憩時間の控除を行うかを設定可能です。</t>
    <rPh sb="0" eb="2">
      <t>シンヤ</t>
    </rPh>
    <rPh sb="2" eb="4">
      <t>ワリマシ</t>
    </rPh>
    <rPh sb="5" eb="7">
      <t>ジキュウ</t>
    </rPh>
    <rPh sb="7" eb="9">
      <t>ジカン</t>
    </rPh>
    <rPh sb="9" eb="10">
      <t>タイ</t>
    </rPh>
    <rPh sb="12" eb="14">
      <t>ツウジョウ</t>
    </rPh>
    <rPh sb="15" eb="17">
      <t>ジキュウ</t>
    </rPh>
    <rPh sb="17" eb="19">
      <t>ジカン</t>
    </rPh>
    <rPh sb="19" eb="20">
      <t>タイ</t>
    </rPh>
    <rPh sb="25" eb="27">
      <t>ユウセン</t>
    </rPh>
    <rPh sb="29" eb="31">
      <t>キュウケイ</t>
    </rPh>
    <rPh sb="31" eb="33">
      <t>ジカン</t>
    </rPh>
    <rPh sb="34" eb="36">
      <t>コウジョ</t>
    </rPh>
    <rPh sb="37" eb="38">
      <t>オコナ</t>
    </rPh>
    <rPh sb="41" eb="43">
      <t>セッテイ</t>
    </rPh>
    <rPh sb="43" eb="45">
      <t>カノウ</t>
    </rPh>
    <phoneticPr fontId="2"/>
  </si>
  <si>
    <t>休憩控除前
勤務時間</t>
    <rPh sb="0" eb="2">
      <t>キュウケイ</t>
    </rPh>
    <rPh sb="2" eb="4">
      <t>コウジョ</t>
    </rPh>
    <rPh sb="4" eb="5">
      <t>マエ</t>
    </rPh>
    <rPh sb="6" eb="8">
      <t>キンム</t>
    </rPh>
    <rPh sb="8" eb="10">
      <t>ジカン</t>
    </rPh>
    <phoneticPr fontId="2"/>
  </si>
  <si>
    <t>普通から優先
深夜時間</t>
    <rPh sb="0" eb="2">
      <t>フツウ</t>
    </rPh>
    <rPh sb="4" eb="6">
      <t>ユウセン</t>
    </rPh>
    <rPh sb="7" eb="9">
      <t>シンヤ</t>
    </rPh>
    <rPh sb="9" eb="11">
      <t>ジカン</t>
    </rPh>
    <phoneticPr fontId="2"/>
  </si>
  <si>
    <t>休憩　60分</t>
    <rPh sb="0" eb="2">
      <t>キュウケイ</t>
    </rPh>
    <rPh sb="5" eb="6">
      <t>プン</t>
    </rPh>
    <phoneticPr fontId="2"/>
  </si>
  <si>
    <t>出勤　17:00</t>
    <rPh sb="0" eb="2">
      <t>シュッキン</t>
    </rPh>
    <phoneticPr fontId="2"/>
  </si>
  <si>
    <t>例）</t>
    <rPh sb="0" eb="1">
      <t>レイ</t>
    </rPh>
    <phoneticPr fontId="2"/>
  </si>
  <si>
    <t>時間が長いほうから優先的に控除</t>
    <rPh sb="0" eb="2">
      <t>ジカン</t>
    </rPh>
    <rPh sb="3" eb="4">
      <t>ナガ</t>
    </rPh>
    <rPh sb="9" eb="12">
      <t>ユウセンテキ</t>
    </rPh>
    <rPh sb="13" eb="15">
      <t>コウジョ</t>
    </rPh>
    <phoneticPr fontId="2"/>
  </si>
  <si>
    <t>退勤　22:45</t>
    <rPh sb="0" eb="2">
      <t>タイキン</t>
    </rPh>
    <phoneticPr fontId="2"/>
  </si>
  <si>
    <t>※丸めは全て1分を想定</t>
    <rPh sb="1" eb="2">
      <t>マル</t>
    </rPh>
    <rPh sb="4" eb="5">
      <t>スベ</t>
    </rPh>
    <rPh sb="7" eb="8">
      <t>プン</t>
    </rPh>
    <rPh sb="9" eb="11">
      <t>ソウテイ</t>
    </rPh>
    <phoneticPr fontId="2"/>
  </si>
  <si>
    <t>深夜時間から控除</t>
    <rPh sb="0" eb="2">
      <t>シンヤ</t>
    </rPh>
    <rPh sb="2" eb="4">
      <t>ジカン</t>
    </rPh>
    <rPh sb="6" eb="8">
      <t>コウジョ</t>
    </rPh>
    <phoneticPr fontId="2"/>
  </si>
  <si>
    <t>深夜割増の時間</t>
    <rPh sb="0" eb="2">
      <t>シンヤ</t>
    </rPh>
    <rPh sb="2" eb="4">
      <t>ワリマシ</t>
    </rPh>
    <rPh sb="5" eb="7">
      <t>ジカン</t>
    </rPh>
    <phoneticPr fontId="2"/>
  </si>
  <si>
    <t>全体の勤務時間</t>
    <rPh sb="0" eb="2">
      <t>ゼンタイ</t>
    </rPh>
    <rPh sb="3" eb="5">
      <t>キンム</t>
    </rPh>
    <rPh sb="5" eb="7">
      <t>ジカン</t>
    </rPh>
    <phoneticPr fontId="2"/>
  </si>
  <si>
    <t>選択肢</t>
    <rPh sb="0" eb="3">
      <t>センタクシ</t>
    </rPh>
    <phoneticPr fontId="2"/>
  </si>
  <si>
    <t>直行・直帰の登録があった場合の出社時刻と退社時刻を定時扱いにて処理するための設定です。</t>
    <rPh sb="0" eb="2">
      <t>チョッコウ</t>
    </rPh>
    <rPh sb="3" eb="5">
      <t>チョッキ</t>
    </rPh>
    <rPh sb="6" eb="8">
      <t>トウロク</t>
    </rPh>
    <rPh sb="12" eb="14">
      <t>バアイ</t>
    </rPh>
    <rPh sb="15" eb="17">
      <t>シュッシャ</t>
    </rPh>
    <rPh sb="17" eb="19">
      <t>ジコク</t>
    </rPh>
    <rPh sb="20" eb="22">
      <t>タイシャ</t>
    </rPh>
    <rPh sb="22" eb="24">
      <t>ジコク</t>
    </rPh>
    <rPh sb="25" eb="27">
      <t>テイジ</t>
    </rPh>
    <rPh sb="27" eb="28">
      <t>アツカ</t>
    </rPh>
    <rPh sb="31" eb="33">
      <t>ショリ</t>
    </rPh>
    <rPh sb="38" eb="40">
      <t>セッテイ</t>
    </rPh>
    <phoneticPr fontId="2"/>
  </si>
  <si>
    <t>また、勤務時間が常に固定時間帯の場合、始業時刻より前に打刻した時間を勤務時間に含めたくない場合には、</t>
    <rPh sb="3" eb="5">
      <t>キンム</t>
    </rPh>
    <rPh sb="5" eb="7">
      <t>ジカン</t>
    </rPh>
    <rPh sb="8" eb="9">
      <t>ツネ</t>
    </rPh>
    <rPh sb="10" eb="12">
      <t>コテイ</t>
    </rPh>
    <rPh sb="12" eb="14">
      <t>ジカン</t>
    </rPh>
    <rPh sb="14" eb="15">
      <t>タイ</t>
    </rPh>
    <rPh sb="16" eb="18">
      <t>バアイ</t>
    </rPh>
    <rPh sb="19" eb="21">
      <t>シギョウ</t>
    </rPh>
    <rPh sb="21" eb="23">
      <t>ジコク</t>
    </rPh>
    <rPh sb="25" eb="26">
      <t>マエ</t>
    </rPh>
    <rPh sb="27" eb="29">
      <t>ダコク</t>
    </rPh>
    <rPh sb="31" eb="33">
      <t>ジカン</t>
    </rPh>
    <rPh sb="34" eb="36">
      <t>キンム</t>
    </rPh>
    <rPh sb="36" eb="38">
      <t>ジカン</t>
    </rPh>
    <rPh sb="39" eb="40">
      <t>フク</t>
    </rPh>
    <rPh sb="45" eb="47">
      <t>バアイ</t>
    </rPh>
    <phoneticPr fontId="2"/>
  </si>
  <si>
    <t>始業時刻前の出勤設定において、始業時刻前の出勤を認めないを選択してください。</t>
    <rPh sb="0" eb="2">
      <t>シギョウ</t>
    </rPh>
    <rPh sb="2" eb="4">
      <t>ジコク</t>
    </rPh>
    <rPh sb="4" eb="5">
      <t>マエ</t>
    </rPh>
    <rPh sb="6" eb="8">
      <t>シュッキン</t>
    </rPh>
    <rPh sb="8" eb="10">
      <t>セッテイ</t>
    </rPh>
    <rPh sb="15" eb="17">
      <t>シギョウ</t>
    </rPh>
    <rPh sb="17" eb="19">
      <t>ジコク</t>
    </rPh>
    <rPh sb="19" eb="20">
      <t>マエ</t>
    </rPh>
    <rPh sb="21" eb="23">
      <t>シュッキン</t>
    </rPh>
    <rPh sb="24" eb="25">
      <t>ミト</t>
    </rPh>
    <rPh sb="29" eb="31">
      <t>センタク</t>
    </rPh>
    <phoneticPr fontId="2"/>
  </si>
  <si>
    <t>休日出勤により、時給が割増になる場合に設定します。</t>
    <rPh sb="0" eb="2">
      <t>キュウジツ</t>
    </rPh>
    <rPh sb="2" eb="4">
      <t>シュッキン</t>
    </rPh>
    <rPh sb="8" eb="10">
      <t>ジキュウ</t>
    </rPh>
    <rPh sb="11" eb="13">
      <t>ワリマシ</t>
    </rPh>
    <rPh sb="16" eb="18">
      <t>バアイ</t>
    </rPh>
    <rPh sb="19" eb="21">
      <t>セッテイ</t>
    </rPh>
    <phoneticPr fontId="2"/>
  </si>
  <si>
    <t>土日だけでしたら、EXCELは自動計算できるのですが、祝日はEXCELで自動取得することはできません。</t>
    <rPh sb="0" eb="2">
      <t>ドニチ</t>
    </rPh>
    <rPh sb="15" eb="17">
      <t>ジドウ</t>
    </rPh>
    <rPh sb="17" eb="19">
      <t>ケイサン</t>
    </rPh>
    <rPh sb="27" eb="29">
      <t>シュクジツ</t>
    </rPh>
    <rPh sb="36" eb="38">
      <t>ジドウ</t>
    </rPh>
    <rPh sb="38" eb="40">
      <t>シュトク</t>
    </rPh>
    <phoneticPr fontId="2"/>
  </si>
  <si>
    <t>そのため、祝日は手動にて都度登録します。</t>
    <rPh sb="5" eb="7">
      <t>シュクジツ</t>
    </rPh>
    <rPh sb="8" eb="10">
      <t>シュドウ</t>
    </rPh>
    <rPh sb="12" eb="14">
      <t>ツド</t>
    </rPh>
    <rPh sb="14" eb="16">
      <t>トウロク</t>
    </rPh>
    <phoneticPr fontId="2"/>
  </si>
  <si>
    <t>「土日＋任意選択の祝日」を選択した場合のは、土日は自動で休日として判定します。それ以外の祝日を水色の列に登録します。</t>
    <rPh sb="13" eb="15">
      <t>センタク</t>
    </rPh>
    <rPh sb="17" eb="19">
      <t>バアイ</t>
    </rPh>
    <rPh sb="22" eb="24">
      <t>ドニチ</t>
    </rPh>
    <rPh sb="25" eb="27">
      <t>ジドウ</t>
    </rPh>
    <rPh sb="28" eb="30">
      <t>キュウジツ</t>
    </rPh>
    <rPh sb="33" eb="35">
      <t>ハンテイ</t>
    </rPh>
    <rPh sb="41" eb="43">
      <t>イガイ</t>
    </rPh>
    <rPh sb="44" eb="46">
      <t>シュクジツ</t>
    </rPh>
    <rPh sb="47" eb="49">
      <t>ミズイロ</t>
    </rPh>
    <rPh sb="50" eb="51">
      <t>レツ</t>
    </rPh>
    <rPh sb="52" eb="54">
      <t>トウロク</t>
    </rPh>
    <phoneticPr fontId="2"/>
  </si>
  <si>
    <t>「全て任意選択」を選択した場合には、土日を問わず●印のある勤務しか休日出勤として計算しません。</t>
    <rPh sb="9" eb="11">
      <t>センタク</t>
    </rPh>
    <rPh sb="13" eb="15">
      <t>バアイ</t>
    </rPh>
    <rPh sb="18" eb="20">
      <t>ドニチ</t>
    </rPh>
    <rPh sb="21" eb="22">
      <t>ト</t>
    </rPh>
    <rPh sb="25" eb="26">
      <t>シルシ</t>
    </rPh>
    <rPh sb="29" eb="31">
      <t>キンム</t>
    </rPh>
    <rPh sb="33" eb="35">
      <t>キュウジツ</t>
    </rPh>
    <rPh sb="35" eb="37">
      <t>シュッキン</t>
    </rPh>
    <rPh sb="40" eb="42">
      <t>ケイサン</t>
    </rPh>
    <phoneticPr fontId="2"/>
  </si>
  <si>
    <t>白いセルが入力可能な箇所です。</t>
    <rPh sb="0" eb="1">
      <t>シロ</t>
    </rPh>
    <rPh sb="5" eb="7">
      <t>ニュウリョク</t>
    </rPh>
    <rPh sb="7" eb="9">
      <t>カノウ</t>
    </rPh>
    <rPh sb="10" eb="12">
      <t>カショ</t>
    </rPh>
    <phoneticPr fontId="2"/>
  </si>
  <si>
    <t>■データの貼り付け</t>
    <rPh sb="5" eb="6">
      <t>ハ</t>
    </rPh>
    <rPh sb="7" eb="8">
      <t>ツ</t>
    </rPh>
    <phoneticPr fontId="2"/>
  </si>
  <si>
    <t>■シートの保護、カスタマイズについて</t>
    <rPh sb="5" eb="7">
      <t>ホゴ</t>
    </rPh>
    <phoneticPr fontId="2"/>
  </si>
  <si>
    <t>パスワードは「pochikin」です。</t>
    <phoneticPr fontId="2"/>
  </si>
  <si>
    <t>ご自由にカスタマイズしていただいて結構です。</t>
    <rPh sb="1" eb="3">
      <t>ジユウ</t>
    </rPh>
    <rPh sb="17" eb="19">
      <t>ケッコウ</t>
    </rPh>
    <phoneticPr fontId="2"/>
  </si>
  <si>
    <t>シートの保護がかけてあります。</t>
    <rPh sb="4" eb="6">
      <t>ホゴ</t>
    </rPh>
    <phoneticPr fontId="2"/>
  </si>
  <si>
    <t>総労働時間</t>
    <rPh sb="0" eb="1">
      <t>ソウ</t>
    </rPh>
    <rPh sb="1" eb="3">
      <t>ロウドウ</t>
    </rPh>
    <rPh sb="3" eb="5">
      <t>ジカン</t>
    </rPh>
    <phoneticPr fontId="2"/>
  </si>
  <si>
    <t>残業計算設定</t>
    <rPh sb="0" eb="2">
      <t>ザンギョウ</t>
    </rPh>
    <rPh sb="2" eb="4">
      <t>ケイサン</t>
    </rPh>
    <rPh sb="4" eb="6">
      <t>セッテイ</t>
    </rPh>
    <phoneticPr fontId="2"/>
  </si>
  <si>
    <t>1日の労働時間が</t>
    <rPh sb="1" eb="2">
      <t>ニチ</t>
    </rPh>
    <rPh sb="3" eb="5">
      <t>ロウドウ</t>
    </rPh>
    <rPh sb="5" eb="7">
      <t>ジカン</t>
    </rPh>
    <phoneticPr fontId="2"/>
  </si>
  <si>
    <t>時間を超えると残業とする</t>
    <rPh sb="0" eb="2">
      <t>ジカン</t>
    </rPh>
    <rPh sb="3" eb="4">
      <t>コ</t>
    </rPh>
    <rPh sb="7" eb="9">
      <t>ザンギョウ</t>
    </rPh>
    <phoneticPr fontId="2"/>
  </si>
  <si>
    <t>勤務日数</t>
    <rPh sb="0" eb="2">
      <t>キンム</t>
    </rPh>
    <rPh sb="2" eb="4">
      <t>ニッスウ</t>
    </rPh>
    <phoneticPr fontId="2"/>
  </si>
  <si>
    <t>非表示列</t>
    <rPh sb="0" eb="3">
      <t>ヒヒョウジ</t>
    </rPh>
    <rPh sb="3" eb="4">
      <t>レツ</t>
    </rPh>
    <phoneticPr fontId="2"/>
  </si>
  <si>
    <t>所定休憩時間</t>
    <rPh sb="0" eb="2">
      <t>ショテイ</t>
    </rPh>
    <rPh sb="2" eb="4">
      <t>キュウケイ</t>
    </rPh>
    <rPh sb="4" eb="6">
      <t>ジカン</t>
    </rPh>
    <phoneticPr fontId="2"/>
  </si>
  <si>
    <t>休憩設定（固定）</t>
    <rPh sb="0" eb="2">
      <t>キュウケイ</t>
    </rPh>
    <rPh sb="2" eb="4">
      <t>セッテイ</t>
    </rPh>
    <rPh sb="5" eb="7">
      <t>コテイ</t>
    </rPh>
    <phoneticPr fontId="2"/>
  </si>
  <si>
    <t>分</t>
    <rPh sb="0" eb="1">
      <t>フン</t>
    </rPh>
    <phoneticPr fontId="2"/>
  </si>
  <si>
    <t>普通時間帯</t>
    <rPh sb="0" eb="2">
      <t>フツウ</t>
    </rPh>
    <rPh sb="2" eb="4">
      <t>ジカン</t>
    </rPh>
    <rPh sb="4" eb="5">
      <t>タイ</t>
    </rPh>
    <phoneticPr fontId="2"/>
  </si>
  <si>
    <t>普通時間</t>
    <rPh sb="0" eb="2">
      <t>フツウ</t>
    </rPh>
    <rPh sb="2" eb="4">
      <t>ジカン</t>
    </rPh>
    <phoneticPr fontId="2"/>
  </si>
  <si>
    <t>休日</t>
    <rPh sb="0" eb="2">
      <t>キュウジツ</t>
    </rPh>
    <phoneticPr fontId="2"/>
  </si>
  <si>
    <t>深夜時間</t>
    <rPh sb="0" eb="2">
      <t>シンヤ</t>
    </rPh>
    <rPh sb="2" eb="4">
      <t>ジカン</t>
    </rPh>
    <phoneticPr fontId="2"/>
  </si>
  <si>
    <t>休日
深夜時間</t>
    <rPh sb="0" eb="2">
      <t>キュウジツ</t>
    </rPh>
    <rPh sb="3" eb="5">
      <t>シンヤ</t>
    </rPh>
    <rPh sb="5" eb="7">
      <t>ジカン</t>
    </rPh>
    <phoneticPr fontId="2"/>
  </si>
  <si>
    <t>休日
普通時間</t>
    <rPh sb="0" eb="2">
      <t>キュウジツ</t>
    </rPh>
    <rPh sb="3" eb="5">
      <t>フツウ</t>
    </rPh>
    <rPh sb="5" eb="7">
      <t>ジカン</t>
    </rPh>
    <phoneticPr fontId="2"/>
  </si>
  <si>
    <t>休日計</t>
    <rPh sb="0" eb="2">
      <t>キュウジツ</t>
    </rPh>
    <rPh sb="2" eb="3">
      <t>ケイ</t>
    </rPh>
    <phoneticPr fontId="2"/>
  </si>
  <si>
    <t>平日</t>
    <rPh sb="0" eb="2">
      <t>ヘイジツ</t>
    </rPh>
    <phoneticPr fontId="2"/>
  </si>
  <si>
    <t>平日計</t>
    <rPh sb="0" eb="2">
      <t>ヘイジツ</t>
    </rPh>
    <rPh sb="2" eb="3">
      <t>ケイ</t>
    </rPh>
    <phoneticPr fontId="2"/>
  </si>
  <si>
    <t>残業計</t>
    <rPh sb="0" eb="2">
      <t>ザンギョウ</t>
    </rPh>
    <rPh sb="2" eb="3">
      <t>ケイ</t>
    </rPh>
    <phoneticPr fontId="2"/>
  </si>
  <si>
    <t>普通残業</t>
    <rPh sb="0" eb="2">
      <t>フツウ</t>
    </rPh>
    <rPh sb="2" eb="4">
      <t>ザンギョウ</t>
    </rPh>
    <phoneticPr fontId="2"/>
  </si>
  <si>
    <t>深夜残業</t>
    <rPh sb="0" eb="2">
      <t>シンヤ</t>
    </rPh>
    <rPh sb="2" eb="4">
      <t>ザンギョウ</t>
    </rPh>
    <phoneticPr fontId="2"/>
  </si>
  <si>
    <t>普通時間</t>
    <rPh sb="0" eb="4">
      <t>フツウジカン</t>
    </rPh>
    <phoneticPr fontId="2"/>
  </si>
  <si>
    <t>休憩丸め</t>
    <rPh sb="0" eb="2">
      <t>キュウケイ</t>
    </rPh>
    <rPh sb="2" eb="3">
      <t>マル</t>
    </rPh>
    <phoneticPr fontId="2"/>
  </si>
  <si>
    <t>平日・休日関係なく</t>
    <rPh sb="0" eb="2">
      <t>ヘイジツ</t>
    </rPh>
    <rPh sb="3" eb="5">
      <t>キュウジツ</t>
    </rPh>
    <rPh sb="5" eb="7">
      <t>カンケイ</t>
    </rPh>
    <phoneticPr fontId="2"/>
  </si>
  <si>
    <t>自分で入力してください。定時勤務の社員版における集計結果エリアでは年月のみが入力可能です。</t>
    <rPh sb="0" eb="2">
      <t>ジブン</t>
    </rPh>
    <rPh sb="3" eb="5">
      <t>ニュウリョク</t>
    </rPh>
    <rPh sb="12" eb="14">
      <t>テイジ</t>
    </rPh>
    <rPh sb="14" eb="16">
      <t>キンム</t>
    </rPh>
    <rPh sb="17" eb="19">
      <t>シャイン</t>
    </rPh>
    <rPh sb="19" eb="20">
      <t>バン</t>
    </rPh>
    <rPh sb="24" eb="26">
      <t>シュウケイ</t>
    </rPh>
    <rPh sb="26" eb="28">
      <t>ケッカ</t>
    </rPh>
    <rPh sb="33" eb="35">
      <t>ネンゲツ</t>
    </rPh>
    <rPh sb="38" eb="40">
      <t>ニュウリョク</t>
    </rPh>
    <rPh sb="40" eb="42">
      <t>カノウ</t>
    </rPh>
    <phoneticPr fontId="2"/>
  </si>
  <si>
    <t>すべての労働時間合計です。</t>
    <rPh sb="4" eb="6">
      <t>ロウドウ</t>
    </rPh>
    <rPh sb="6" eb="8">
      <t>ジカン</t>
    </rPh>
    <rPh sb="8" eb="10">
      <t>ゴウケイ</t>
    </rPh>
    <phoneticPr fontId="2"/>
  </si>
  <si>
    <t>勤務日数の合計です。</t>
    <rPh sb="0" eb="2">
      <t>キンム</t>
    </rPh>
    <rPh sb="2" eb="4">
      <t>ニッスウ</t>
    </rPh>
    <rPh sb="5" eb="7">
      <t>ゴウケイ</t>
    </rPh>
    <phoneticPr fontId="2"/>
  </si>
  <si>
    <t>平日普通時間</t>
    <rPh sb="0" eb="2">
      <t>ヘイジツ</t>
    </rPh>
    <rPh sb="2" eb="4">
      <t>フツウ</t>
    </rPh>
    <rPh sb="4" eb="6">
      <t>ジカン</t>
    </rPh>
    <phoneticPr fontId="2"/>
  </si>
  <si>
    <t>平日の深夜割増・残業割増に該当しない勤務時間です。</t>
    <rPh sb="0" eb="2">
      <t>ヘイジツ</t>
    </rPh>
    <rPh sb="3" eb="5">
      <t>シンヤ</t>
    </rPh>
    <rPh sb="5" eb="7">
      <t>ワリマシ</t>
    </rPh>
    <rPh sb="8" eb="10">
      <t>ザンギョウ</t>
    </rPh>
    <rPh sb="10" eb="12">
      <t>ワリマシ</t>
    </rPh>
    <rPh sb="13" eb="15">
      <t>ガイトウ</t>
    </rPh>
    <rPh sb="18" eb="20">
      <t>キンム</t>
    </rPh>
    <rPh sb="20" eb="22">
      <t>ジカン</t>
    </rPh>
    <phoneticPr fontId="2"/>
  </si>
  <si>
    <t>平日深夜時間</t>
    <rPh sb="0" eb="2">
      <t>ヘイジツ</t>
    </rPh>
    <rPh sb="2" eb="4">
      <t>シンヤ</t>
    </rPh>
    <rPh sb="4" eb="6">
      <t>ジカン</t>
    </rPh>
    <phoneticPr fontId="2"/>
  </si>
  <si>
    <t>平日の残業割増に該当しない深夜時間帯の勤務時間です。</t>
    <rPh sb="0" eb="2">
      <t>ヘイジツ</t>
    </rPh>
    <rPh sb="3" eb="5">
      <t>ザンギョウ</t>
    </rPh>
    <rPh sb="5" eb="7">
      <t>ワリマシ</t>
    </rPh>
    <rPh sb="8" eb="10">
      <t>ガイトウ</t>
    </rPh>
    <rPh sb="13" eb="15">
      <t>シンヤ</t>
    </rPh>
    <rPh sb="15" eb="18">
      <t>ジカンタイ</t>
    </rPh>
    <rPh sb="19" eb="21">
      <t>キンム</t>
    </rPh>
    <rPh sb="21" eb="23">
      <t>ジカン</t>
    </rPh>
    <phoneticPr fontId="2"/>
  </si>
  <si>
    <t>平日普通残業</t>
    <rPh sb="0" eb="2">
      <t>ヘイジツ</t>
    </rPh>
    <rPh sb="2" eb="4">
      <t>フツウ</t>
    </rPh>
    <rPh sb="4" eb="6">
      <t>ザンギョウ</t>
    </rPh>
    <phoneticPr fontId="2"/>
  </si>
  <si>
    <t>平日の深夜割増に該当しない残業時間です。</t>
    <rPh sb="0" eb="2">
      <t>ヘイジツ</t>
    </rPh>
    <rPh sb="3" eb="5">
      <t>シンヤ</t>
    </rPh>
    <rPh sb="5" eb="7">
      <t>ワリマシ</t>
    </rPh>
    <rPh sb="8" eb="10">
      <t>ガイトウ</t>
    </rPh>
    <rPh sb="13" eb="15">
      <t>ザンギョウ</t>
    </rPh>
    <rPh sb="15" eb="17">
      <t>ジカン</t>
    </rPh>
    <phoneticPr fontId="2"/>
  </si>
  <si>
    <t>平日深夜残業</t>
    <rPh sb="0" eb="2">
      <t>ヘイジツ</t>
    </rPh>
    <rPh sb="2" eb="4">
      <t>シンヤ</t>
    </rPh>
    <rPh sb="4" eb="6">
      <t>ザンギョウ</t>
    </rPh>
    <phoneticPr fontId="2"/>
  </si>
  <si>
    <t>平日の深夜割増の中でかつ残業時間に該当する時間です。</t>
    <rPh sb="0" eb="2">
      <t>ヘイジツ</t>
    </rPh>
    <rPh sb="3" eb="5">
      <t>シンヤ</t>
    </rPh>
    <rPh sb="5" eb="7">
      <t>ワリマシ</t>
    </rPh>
    <rPh sb="8" eb="9">
      <t>ナカ</t>
    </rPh>
    <rPh sb="12" eb="14">
      <t>ザンギョウ</t>
    </rPh>
    <rPh sb="14" eb="16">
      <t>ジカン</t>
    </rPh>
    <rPh sb="17" eb="19">
      <t>ガイトウ</t>
    </rPh>
    <rPh sb="21" eb="23">
      <t>ジカン</t>
    </rPh>
    <phoneticPr fontId="2"/>
  </si>
  <si>
    <t>休日普通時間</t>
    <rPh sb="0" eb="2">
      <t>キュウジツ</t>
    </rPh>
    <rPh sb="2" eb="4">
      <t>フツウ</t>
    </rPh>
    <rPh sb="4" eb="6">
      <t>ジカン</t>
    </rPh>
    <phoneticPr fontId="2"/>
  </si>
  <si>
    <t>休日深夜時間</t>
    <rPh sb="0" eb="2">
      <t>キュウジツ</t>
    </rPh>
    <rPh sb="2" eb="4">
      <t>シンヤ</t>
    </rPh>
    <rPh sb="4" eb="6">
      <t>ジカン</t>
    </rPh>
    <phoneticPr fontId="2"/>
  </si>
  <si>
    <t>休日普通残業</t>
    <rPh sb="0" eb="2">
      <t>キュウジツ</t>
    </rPh>
    <rPh sb="2" eb="4">
      <t>フツウ</t>
    </rPh>
    <rPh sb="4" eb="6">
      <t>ザンギョウ</t>
    </rPh>
    <phoneticPr fontId="2"/>
  </si>
  <si>
    <t>休日深夜残業</t>
    <rPh sb="0" eb="2">
      <t>キュウジツ</t>
    </rPh>
    <rPh sb="2" eb="4">
      <t>シンヤ</t>
    </rPh>
    <rPh sb="4" eb="6">
      <t>ザンギョウ</t>
    </rPh>
    <phoneticPr fontId="2"/>
  </si>
  <si>
    <t>休日の深夜割増・残業割増に該当しない勤務時間です。</t>
    <rPh sb="0" eb="2">
      <t>キュウジツ</t>
    </rPh>
    <rPh sb="3" eb="5">
      <t>シンヤ</t>
    </rPh>
    <rPh sb="5" eb="7">
      <t>ワリマシ</t>
    </rPh>
    <rPh sb="8" eb="10">
      <t>ザンギョウ</t>
    </rPh>
    <rPh sb="10" eb="12">
      <t>ワリマシ</t>
    </rPh>
    <rPh sb="13" eb="15">
      <t>ガイトウ</t>
    </rPh>
    <rPh sb="18" eb="20">
      <t>キンム</t>
    </rPh>
    <rPh sb="20" eb="22">
      <t>ジカン</t>
    </rPh>
    <phoneticPr fontId="2"/>
  </si>
  <si>
    <t>休日の残業割増に該当しない深夜時間帯の勤務時間です。</t>
    <rPh sb="0" eb="2">
      <t>キュウジツ</t>
    </rPh>
    <rPh sb="3" eb="5">
      <t>ザンギョウ</t>
    </rPh>
    <rPh sb="5" eb="7">
      <t>ワリマシ</t>
    </rPh>
    <rPh sb="8" eb="10">
      <t>ガイトウ</t>
    </rPh>
    <rPh sb="13" eb="15">
      <t>シンヤ</t>
    </rPh>
    <rPh sb="15" eb="18">
      <t>ジカンタイ</t>
    </rPh>
    <rPh sb="19" eb="21">
      <t>キンム</t>
    </rPh>
    <rPh sb="21" eb="23">
      <t>ジカン</t>
    </rPh>
    <phoneticPr fontId="2"/>
  </si>
  <si>
    <t>休日の深夜割増に該当しない残業時間です。</t>
    <rPh sb="0" eb="2">
      <t>キュウジツ</t>
    </rPh>
    <rPh sb="3" eb="5">
      <t>シンヤ</t>
    </rPh>
    <rPh sb="5" eb="7">
      <t>ワリマシ</t>
    </rPh>
    <rPh sb="8" eb="10">
      <t>ガイトウ</t>
    </rPh>
    <rPh sb="13" eb="15">
      <t>ザンギョウ</t>
    </rPh>
    <rPh sb="15" eb="17">
      <t>ジカン</t>
    </rPh>
    <phoneticPr fontId="2"/>
  </si>
  <si>
    <t>休日の深夜割増の中でかつ残業時間に該当する時間です。</t>
    <rPh sb="0" eb="2">
      <t>キュウジツ</t>
    </rPh>
    <rPh sb="3" eb="5">
      <t>シンヤ</t>
    </rPh>
    <rPh sb="5" eb="7">
      <t>ワリマシ</t>
    </rPh>
    <rPh sb="8" eb="9">
      <t>ナカ</t>
    </rPh>
    <rPh sb="12" eb="14">
      <t>ザンギョウ</t>
    </rPh>
    <rPh sb="14" eb="16">
      <t>ジカン</t>
    </rPh>
    <rPh sb="17" eb="19">
      <t>ガイトウ</t>
    </rPh>
    <rPh sb="21" eb="23">
      <t>ジカン</t>
    </rPh>
    <phoneticPr fontId="2"/>
  </si>
  <si>
    <t>就業規定で休憩時間が固定化されている場合はその時間を登録します。</t>
    <rPh sb="0" eb="2">
      <t>シュウギョウ</t>
    </rPh>
    <rPh sb="2" eb="4">
      <t>キテイ</t>
    </rPh>
    <rPh sb="5" eb="7">
      <t>キュウケイ</t>
    </rPh>
    <rPh sb="7" eb="9">
      <t>ジカン</t>
    </rPh>
    <rPh sb="10" eb="13">
      <t>コテイカ</t>
    </rPh>
    <rPh sb="18" eb="20">
      <t>バアイ</t>
    </rPh>
    <rPh sb="23" eb="25">
      <t>ジカン</t>
    </rPh>
    <rPh sb="26" eb="28">
      <t>トウロク</t>
    </rPh>
    <phoneticPr fontId="2"/>
  </si>
  <si>
    <t>打刻データで休憩時間データが存在する場合は、打刻データの休憩時間を計算に使用し、何もない場合は</t>
    <rPh sb="0" eb="2">
      <t>ダコク</t>
    </rPh>
    <rPh sb="6" eb="8">
      <t>キュウケイ</t>
    </rPh>
    <rPh sb="8" eb="10">
      <t>ジカン</t>
    </rPh>
    <rPh sb="14" eb="16">
      <t>ソンザイ</t>
    </rPh>
    <rPh sb="18" eb="20">
      <t>バアイ</t>
    </rPh>
    <rPh sb="22" eb="24">
      <t>ダコク</t>
    </rPh>
    <rPh sb="28" eb="30">
      <t>キュウケイ</t>
    </rPh>
    <rPh sb="30" eb="32">
      <t>ジカン</t>
    </rPh>
    <rPh sb="33" eb="35">
      <t>ケイサン</t>
    </rPh>
    <rPh sb="36" eb="38">
      <t>シヨウ</t>
    </rPh>
    <rPh sb="40" eb="41">
      <t>ナニ</t>
    </rPh>
    <rPh sb="44" eb="46">
      <t>バアイ</t>
    </rPh>
    <phoneticPr fontId="2"/>
  </si>
  <si>
    <t>所定休憩時間に設定された時間にて計算します。</t>
    <rPh sb="0" eb="2">
      <t>ショテイ</t>
    </rPh>
    <rPh sb="2" eb="4">
      <t>キュウケイ</t>
    </rPh>
    <rPh sb="4" eb="6">
      <t>ジカン</t>
    </rPh>
    <rPh sb="7" eb="9">
      <t>セッテイ</t>
    </rPh>
    <rPh sb="12" eb="14">
      <t>ジカン</t>
    </rPh>
    <rPh sb="16" eb="18">
      <t>ケイサン</t>
    </rPh>
    <phoneticPr fontId="2"/>
  </si>
  <si>
    <t>法律上は１日の労働時間が８時間を超えた分を残業とみなしますが、時間のしきい値を変更したい場合はこちらで設定してください。</t>
    <phoneticPr fontId="2"/>
  </si>
  <si>
    <t>■集計結果について</t>
    <rPh sb="1" eb="3">
      <t>シュウケイ</t>
    </rPh>
    <rPh sb="3" eb="5">
      <t>ケッカ</t>
    </rPh>
    <phoneticPr fontId="2"/>
  </si>
  <si>
    <t>終業時刻</t>
    <rPh sb="0" eb="2">
      <t>シュウギョウ</t>
    </rPh>
    <rPh sb="2" eb="4">
      <t>ジコク</t>
    </rPh>
    <phoneticPr fontId="2"/>
  </si>
  <si>
    <t>2026・8・15更新</t>
    <rPh sb="9" eb="11">
      <t>コウシン</t>
    </rPh>
    <phoneticPr fontId="2"/>
  </si>
  <si>
    <t>定時勤務の社員用v1.4</t>
    <rPh sb="0" eb="2">
      <t>テイジ</t>
    </rPh>
    <rPh sb="2" eb="4">
      <t>キンム</t>
    </rPh>
    <rPh sb="5" eb="7">
      <t>シャイン</t>
    </rPh>
    <rPh sb="7" eb="8">
      <t>ヨウ</t>
    </rPh>
    <phoneticPr fontId="2"/>
  </si>
  <si>
    <t>①まずは、Pochikin管理画面の「データ出力」から給与計算の出力対象期間と出力対象者を選択し、</t>
    <rPh sb="13" eb="17">
      <t>カンリガメン</t>
    </rPh>
    <rPh sb="22" eb="24">
      <t>シュツリョク</t>
    </rPh>
    <rPh sb="27" eb="31">
      <t>キュウヨケイサン</t>
    </rPh>
    <rPh sb="32" eb="34">
      <t>シュツリョク</t>
    </rPh>
    <rPh sb="34" eb="38">
      <t>タイショウキカン</t>
    </rPh>
    <rPh sb="39" eb="44">
      <t>シュツリョクタイショウシャ</t>
    </rPh>
    <rPh sb="45" eb="47">
      <t>センタク</t>
    </rPh>
    <phoneticPr fontId="2"/>
  </si>
  <si>
    <t>データをダウンロードします。</t>
    <phoneticPr fontId="2"/>
  </si>
  <si>
    <t>②ダウンロードしたCSVファイルをExcel等で開き、一人分のデータだけ選択してコピーします。</t>
    <rPh sb="22" eb="23">
      <t>ナド</t>
    </rPh>
    <rPh sb="24" eb="25">
      <t>ヒラ</t>
    </rPh>
    <rPh sb="27" eb="30">
      <t>ヒトリブン</t>
    </rPh>
    <rPh sb="36" eb="38">
      <t>センタク</t>
    </rPh>
    <phoneticPr fontId="2"/>
  </si>
  <si>
    <t>③Pochikinの集計シートへ貼り付けします。これで計算が完了します。</t>
    <rPh sb="10" eb="12">
      <t>シュウケイ</t>
    </rPh>
    <rPh sb="16" eb="17">
      <t>ハ</t>
    </rPh>
    <rPh sb="18" eb="19">
      <t>ツ</t>
    </rPh>
    <rPh sb="27" eb="29">
      <t>ケイサン</t>
    </rPh>
    <rPh sb="30" eb="32">
      <t>カンリョウ</t>
    </rPh>
    <phoneticPr fontId="2"/>
  </si>
  <si>
    <t>　計算対象となる人数分のテンプレートを用意し、この作業を繰り返してください。</t>
    <rPh sb="1" eb="5">
      <t>ケイサンタイショウ</t>
    </rPh>
    <rPh sb="8" eb="11">
      <t>ニンズウブン</t>
    </rPh>
    <rPh sb="19" eb="21">
      <t>ヨウイ</t>
    </rPh>
    <rPh sb="25" eb="27">
      <t>サギョウ</t>
    </rPh>
    <rPh sb="28" eb="29">
      <t>ク</t>
    </rPh>
    <rPh sb="30" eb="31">
      <t>カエ</t>
    </rPh>
    <phoneticPr fontId="2"/>
  </si>
  <si>
    <t>操作説明のシートを削除して、シートの保護のパスワードがわからなくなるケースが多いようです。お気を付けください。</t>
    <rPh sb="0" eb="4">
      <t>ソウサセツメイ</t>
    </rPh>
    <rPh sb="9" eb="11">
      <t>サクジョ</t>
    </rPh>
    <rPh sb="18" eb="20">
      <t>ホゴ</t>
    </rPh>
    <rPh sb="38" eb="39">
      <t>オオ</t>
    </rPh>
    <rPh sb="46" eb="47">
      <t>キ</t>
    </rPh>
    <rPh sb="48" eb="49">
      <t>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</si>
</sst>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_ "/>
    <numFmt numFmtId="178" formatCode="[h]:mm"/>
  </numFmts>
  <fonts count="13"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0"/>
      <name val="ＭＳ Ｐゴシック"/>
      <family val="3"/>
      <charset val="128"/>
    </font>
    <font>
      <sz val="10"/>
      <name val="ＭＳ Ｐゴシック"/>
      <family val="3"/>
      <charset val="128"/>
    </font>
    <font>
      <sz val="8"/>
      <name val="ＭＳ Ｐゴシック"/>
      <family val="3"/>
      <charset val="128"/>
    </font>
    <font>
      <b/>
      <sz val="11"/>
      <color indexed="9"/>
      <name val="ＭＳ Ｐゴシック"/>
      <family val="3"/>
      <charset val="128"/>
    </font>
    <font>
      <b/>
      <sz val="12"/>
      <name val="ＭＳ Ｐゴシック"/>
      <family val="3"/>
      <charset val="128"/>
    </font>
    <font>
      <b/>
      <sz val="18"/>
      <name val="ＭＳ Ｐゴシック"/>
      <family val="3"/>
      <charset val="128"/>
    </font>
    <font>
      <sz val="11"/>
      <color theme="0"/>
      <name val="ＭＳ Ｐゴシック"/>
      <family val="3"/>
      <charset val="128"/>
    </font>
    <font>
      <sz val="10"/>
      <color theme="0"/>
      <name val="ＭＳ Ｐゴシック"/>
      <family val="3"/>
      <charset val="128"/>
    </font>
    <font>
      <sz val="12"/>
      <name val="ＭＳ Ｐゴシック"/>
      <family val="3"/>
      <charset val="128"/>
    </font>
  </fonts>
  <fills count="1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0066FF"/>
        <bgColor indexed="64"/>
      </patternFill>
    </fill>
    <fill>
      <patternFill patternType="solid">
        <fgColor theme="5"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105">
    <xf numFmtId="0" fontId="0" fillId="0" borderId="0" xfId="0">
      <alignment vertical="center"/>
    </xf>
    <xf numFmtId="49" fontId="0" fillId="0" borderId="1" xfId="0" applyNumberFormat="1" applyBorder="1" applyProtection="1">
      <alignment vertical="center"/>
      <protection locked="0"/>
    </xf>
    <xf numFmtId="0" fontId="0" fillId="0" borderId="1" xfId="0" applyBorder="1" applyProtection="1">
      <alignment vertical="center"/>
      <protection locked="0"/>
    </xf>
    <xf numFmtId="0" fontId="0" fillId="0" borderId="1" xfId="0" applyNumberFormat="1" applyBorder="1" applyAlignment="1" applyProtection="1">
      <alignment horizontal="center" vertical="center"/>
      <protection locked="0"/>
    </xf>
    <xf numFmtId="0" fontId="3" fillId="0" borderId="0" xfId="0" applyFont="1">
      <alignment vertical="center"/>
    </xf>
    <xf numFmtId="178" fontId="0" fillId="0" borderId="1" xfId="0" applyNumberFormat="1" applyBorder="1" applyProtection="1">
      <alignment vertical="center"/>
      <protection locked="0"/>
    </xf>
    <xf numFmtId="0" fontId="0" fillId="0" borderId="1" xfId="0" applyNumberFormat="1" applyBorder="1" applyProtection="1">
      <alignment vertical="center"/>
      <protection locked="0"/>
    </xf>
    <xf numFmtId="178" fontId="0" fillId="0" borderId="1" xfId="0" applyNumberFormat="1" applyBorder="1" applyAlignment="1" applyProtection="1">
      <alignment horizontal="center" vertical="center"/>
      <protection locked="0"/>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0" borderId="0" xfId="0" applyProtection="1">
      <alignment vertical="center"/>
    </xf>
    <xf numFmtId="178" fontId="0" fillId="0" borderId="0" xfId="0" applyNumberFormat="1" applyFill="1" applyBorder="1" applyAlignment="1" applyProtection="1">
      <alignment vertical="center"/>
    </xf>
    <xf numFmtId="178" fontId="0" fillId="0" borderId="0" xfId="0" applyNumberFormat="1" applyFill="1" applyBorder="1" applyAlignment="1" applyProtection="1">
      <alignment horizontal="center" vertical="center"/>
    </xf>
    <xf numFmtId="176" fontId="0" fillId="2" borderId="0" xfId="0" applyNumberFormat="1" applyFill="1" applyProtection="1">
      <alignment vertical="center"/>
    </xf>
    <xf numFmtId="0" fontId="4" fillId="0" borderId="0" xfId="0" applyFont="1" applyAlignment="1" applyProtection="1">
      <alignment vertical="center"/>
    </xf>
    <xf numFmtId="0" fontId="0" fillId="0" borderId="0" xfId="0" applyFill="1" applyProtection="1">
      <alignment vertical="center"/>
    </xf>
    <xf numFmtId="0" fontId="0" fillId="0" borderId="0" xfId="0" applyAlignment="1" applyProtection="1">
      <alignment horizontal="center" vertical="center"/>
    </xf>
    <xf numFmtId="0" fontId="7" fillId="0" borderId="0" xfId="0" applyFont="1" applyFill="1" applyAlignment="1" applyProtection="1">
      <alignment vertical="center"/>
    </xf>
    <xf numFmtId="0" fontId="7" fillId="2" borderId="0" xfId="0" applyFont="1" applyFill="1" applyAlignment="1" applyProtection="1">
      <alignment vertical="center"/>
    </xf>
    <xf numFmtId="0" fontId="7" fillId="2" borderId="0" xfId="0" applyFont="1" applyFill="1" applyAlignment="1" applyProtection="1">
      <alignment horizontal="center" vertical="center"/>
    </xf>
    <xf numFmtId="0" fontId="3" fillId="0" borderId="0" xfId="0" applyFont="1" applyProtection="1">
      <alignment vertical="center"/>
    </xf>
    <xf numFmtId="178" fontId="0" fillId="2" borderId="0" xfId="0" applyNumberFormat="1" applyFill="1" applyProtection="1">
      <alignment vertical="center"/>
    </xf>
    <xf numFmtId="0" fontId="6" fillId="0" borderId="0" xfId="0" applyFont="1" applyFill="1" applyAlignment="1" applyProtection="1">
      <alignment vertical="center" wrapText="1"/>
    </xf>
    <xf numFmtId="14" fontId="6" fillId="0" borderId="0" xfId="0" applyNumberFormat="1" applyFont="1" applyFill="1" applyProtection="1">
      <alignment vertical="center"/>
    </xf>
    <xf numFmtId="178" fontId="0" fillId="0" borderId="0" xfId="0" applyNumberFormat="1" applyFill="1" applyBorder="1" applyProtection="1">
      <alignment vertical="center"/>
    </xf>
    <xf numFmtId="176" fontId="0" fillId="0" borderId="0" xfId="0" applyNumberFormat="1" applyProtection="1">
      <alignment vertical="center"/>
    </xf>
    <xf numFmtId="14" fontId="0" fillId="0" borderId="1" xfId="0" applyNumberFormat="1" applyBorder="1" applyProtection="1">
      <alignment vertical="center"/>
      <protection locked="0"/>
    </xf>
    <xf numFmtId="178" fontId="0" fillId="3" borderId="1" xfId="0" applyNumberFormat="1" applyFill="1" applyBorder="1" applyAlignment="1" applyProtection="1">
      <alignment horizontal="center" vertical="center"/>
      <protection locked="0"/>
    </xf>
    <xf numFmtId="0" fontId="8" fillId="0" borderId="0" xfId="0" applyFont="1">
      <alignment vertical="center"/>
    </xf>
    <xf numFmtId="0" fontId="9" fillId="0" borderId="0" xfId="0" applyFont="1">
      <alignment vertical="center"/>
    </xf>
    <xf numFmtId="0" fontId="0" fillId="0" borderId="0" xfId="0" applyFont="1">
      <alignment vertical="center"/>
    </xf>
    <xf numFmtId="0" fontId="3" fillId="0" borderId="0" xfId="0" applyFont="1" applyAlignment="1">
      <alignment horizontal="right" vertical="center"/>
    </xf>
    <xf numFmtId="0" fontId="6" fillId="2" borderId="1" xfId="0" applyFont="1" applyFill="1" applyBorder="1" applyAlignment="1" applyProtection="1">
      <alignment horizontal="center" vertical="center" wrapText="1" shrinkToFit="1"/>
    </xf>
    <xf numFmtId="0" fontId="6" fillId="2" borderId="1" xfId="0" applyFont="1" applyFill="1" applyBorder="1" applyAlignment="1" applyProtection="1">
      <alignment vertical="center" wrapText="1"/>
    </xf>
    <xf numFmtId="178" fontId="0" fillId="2" borderId="1" xfId="0" applyNumberFormat="1" applyFill="1" applyBorder="1" applyProtection="1">
      <alignment vertical="center"/>
    </xf>
    <xf numFmtId="0" fontId="0" fillId="4" borderId="0" xfId="0" applyFill="1" applyProtection="1">
      <alignment vertical="center"/>
    </xf>
    <xf numFmtId="178" fontId="0" fillId="4" borderId="0" xfId="0" applyNumberFormat="1" applyFill="1" applyProtection="1">
      <alignment vertical="center"/>
    </xf>
    <xf numFmtId="177" fontId="0" fillId="4" borderId="0" xfId="0" applyNumberFormat="1" applyFill="1" applyProtection="1">
      <alignment vertical="center"/>
    </xf>
    <xf numFmtId="0" fontId="0" fillId="5" borderId="0" xfId="0" applyFill="1" applyProtection="1">
      <alignment vertical="center"/>
    </xf>
    <xf numFmtId="55" fontId="3" fillId="0" borderId="2" xfId="0" applyNumberFormat="1" applyFont="1" applyBorder="1" applyAlignment="1" applyProtection="1">
      <alignment vertical="center"/>
      <protection locked="0"/>
    </xf>
    <xf numFmtId="0" fontId="3" fillId="0" borderId="0" xfId="0" applyFont="1" applyBorder="1" applyAlignment="1" applyProtection="1">
      <alignment vertical="center"/>
      <protection locked="0"/>
    </xf>
    <xf numFmtId="0" fontId="3" fillId="0" borderId="3" xfId="0" applyFont="1" applyBorder="1" applyAlignment="1" applyProtection="1">
      <alignment vertical="center"/>
      <protection locked="0"/>
    </xf>
    <xf numFmtId="0" fontId="6" fillId="2" borderId="4" xfId="0" applyFont="1" applyFill="1" applyBorder="1" applyAlignment="1" applyProtection="1">
      <alignment horizontal="center" vertical="center" wrapText="1" shrinkToFit="1"/>
    </xf>
    <xf numFmtId="177" fontId="1" fillId="6" borderId="0" xfId="0" applyNumberFormat="1" applyFont="1" applyFill="1" applyBorder="1" applyAlignment="1" applyProtection="1">
      <alignment horizontal="center" vertical="center"/>
    </xf>
    <xf numFmtId="0" fontId="0" fillId="6" borderId="0" xfId="0" applyFill="1" applyProtection="1">
      <alignment vertical="center"/>
    </xf>
    <xf numFmtId="0" fontId="4" fillId="6" borderId="1" xfId="0" applyFont="1" applyFill="1" applyBorder="1" applyAlignment="1" applyProtection="1">
      <alignment horizontal="center" vertical="center"/>
    </xf>
    <xf numFmtId="178" fontId="0" fillId="6" borderId="1" xfId="0" applyNumberFormat="1" applyFill="1" applyBorder="1" applyAlignment="1" applyProtection="1">
      <alignment horizontal="center" vertical="center"/>
    </xf>
    <xf numFmtId="0" fontId="4" fillId="6" borderId="1" xfId="0" applyFont="1" applyFill="1" applyBorder="1" applyAlignment="1" applyProtection="1">
      <alignment horizontal="center" vertical="center" wrapText="1"/>
    </xf>
    <xf numFmtId="0" fontId="3" fillId="0" borderId="0" xfId="0" applyFont="1" applyFill="1" applyAlignment="1" applyProtection="1">
      <alignment vertical="center"/>
    </xf>
    <xf numFmtId="178" fontId="0" fillId="0" borderId="0" xfId="0" applyNumberFormat="1" applyFill="1" applyBorder="1" applyAlignment="1" applyProtection="1">
      <alignment vertical="center"/>
      <protection locked="0"/>
    </xf>
    <xf numFmtId="0" fontId="0" fillId="0" borderId="0" xfId="0" applyBorder="1" applyProtection="1">
      <alignment vertical="center"/>
      <protection locked="0"/>
    </xf>
    <xf numFmtId="0" fontId="5" fillId="0" borderId="5" xfId="0" applyFont="1" applyFill="1" applyBorder="1" applyAlignment="1" applyProtection="1">
      <alignment vertical="center"/>
    </xf>
    <xf numFmtId="0" fontId="0" fillId="0" borderId="1"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vertical="center" wrapText="1"/>
    </xf>
    <xf numFmtId="0" fontId="3" fillId="0" borderId="0" xfId="0" applyFont="1" applyFill="1" applyBorder="1" applyAlignment="1" applyProtection="1">
      <alignment horizontal="center" vertical="center" wrapText="1"/>
    </xf>
    <xf numFmtId="0" fontId="1" fillId="6" borderId="1" xfId="0" applyNumberFormat="1" applyFont="1" applyFill="1" applyBorder="1" applyAlignment="1" applyProtection="1">
      <alignment horizontal="center" vertical="center"/>
    </xf>
    <xf numFmtId="0" fontId="1" fillId="6" borderId="1" xfId="0" applyNumberFormat="1" applyFont="1" applyFill="1" applyBorder="1" applyAlignment="1" applyProtection="1">
      <alignment horizontal="left" vertical="center"/>
    </xf>
    <xf numFmtId="178" fontId="0" fillId="6" borderId="6" xfId="0" applyNumberFormat="1" applyFill="1" applyBorder="1" applyAlignment="1" applyProtection="1">
      <alignment vertical="center"/>
    </xf>
    <xf numFmtId="177" fontId="1" fillId="6" borderId="1" xfId="0" applyNumberFormat="1" applyFont="1" applyFill="1" applyBorder="1" applyAlignment="1" applyProtection="1">
      <alignment horizontal="center" vertical="center"/>
    </xf>
    <xf numFmtId="178" fontId="0" fillId="6" borderId="1" xfId="0" applyNumberFormat="1" applyFill="1" applyBorder="1" applyAlignment="1" applyProtection="1">
      <alignment vertical="center"/>
    </xf>
    <xf numFmtId="0" fontId="0" fillId="6" borderId="1" xfId="0" applyNumberFormat="1" applyFill="1" applyBorder="1" applyAlignment="1" applyProtection="1">
      <alignment horizontal="center" vertical="center"/>
    </xf>
    <xf numFmtId="0" fontId="5" fillId="9" borderId="1" xfId="0" applyFont="1" applyFill="1" applyBorder="1" applyAlignment="1" applyProtection="1">
      <alignment vertical="center"/>
    </xf>
    <xf numFmtId="0" fontId="5" fillId="9" borderId="2" xfId="0" applyFont="1" applyFill="1" applyBorder="1" applyAlignment="1" applyProtection="1">
      <alignment vertical="center"/>
    </xf>
    <xf numFmtId="0" fontId="5" fillId="9" borderId="7" xfId="0" applyFont="1" applyFill="1" applyBorder="1" applyAlignment="1" applyProtection="1">
      <alignment vertical="center"/>
    </xf>
    <xf numFmtId="0" fontId="0" fillId="9" borderId="6" xfId="0" applyFill="1" applyBorder="1" applyProtection="1">
      <alignment vertical="center"/>
    </xf>
    <xf numFmtId="0" fontId="0" fillId="9" borderId="5" xfId="0" applyFill="1" applyBorder="1" applyProtection="1">
      <alignment vertical="center"/>
    </xf>
    <xf numFmtId="0" fontId="0" fillId="9" borderId="4" xfId="0" applyFill="1" applyBorder="1" applyProtection="1">
      <alignment vertical="center"/>
    </xf>
    <xf numFmtId="0" fontId="0" fillId="0" borderId="0" xfId="0" applyFont="1" applyProtection="1">
      <alignment vertical="center"/>
    </xf>
    <xf numFmtId="0" fontId="11" fillId="8" borderId="2" xfId="0" applyFont="1" applyFill="1" applyBorder="1" applyAlignment="1" applyProtection="1">
      <alignment horizontal="center" vertical="center"/>
    </xf>
    <xf numFmtId="0" fontId="11" fillId="8" borderId="8" xfId="0" applyFont="1" applyFill="1" applyBorder="1" applyAlignment="1" applyProtection="1">
      <alignment horizontal="center" vertical="center"/>
    </xf>
    <xf numFmtId="0" fontId="11" fillId="8" borderId="2" xfId="0" applyFont="1" applyFill="1" applyBorder="1" applyAlignment="1" applyProtection="1">
      <alignment horizontal="center" vertical="center" wrapText="1"/>
    </xf>
    <xf numFmtId="0" fontId="11" fillId="8" borderId="1" xfId="0" applyFont="1" applyFill="1" applyBorder="1" applyAlignment="1" applyProtection="1">
      <alignment horizontal="center" vertical="center"/>
    </xf>
    <xf numFmtId="0" fontId="11" fillId="8" borderId="1" xfId="0" applyFont="1" applyFill="1" applyBorder="1" applyAlignment="1" applyProtection="1">
      <alignment horizontal="center" vertical="center" wrapText="1"/>
    </xf>
    <xf numFmtId="0" fontId="10" fillId="8" borderId="6" xfId="0" applyFont="1" applyFill="1" applyBorder="1" applyAlignment="1" applyProtection="1">
      <alignment vertical="center" wrapText="1"/>
    </xf>
    <xf numFmtId="0" fontId="10" fillId="8" borderId="5" xfId="0" applyFont="1" applyFill="1" applyBorder="1" applyAlignment="1" applyProtection="1">
      <alignment vertical="center" wrapText="1"/>
    </xf>
    <xf numFmtId="0" fontId="10" fillId="8" borderId="4" xfId="0" applyFont="1" applyFill="1" applyBorder="1" applyAlignment="1" applyProtection="1">
      <alignment vertical="center" wrapText="1"/>
    </xf>
    <xf numFmtId="0" fontId="10" fillId="8" borderId="1" xfId="0" applyFont="1" applyFill="1" applyBorder="1" applyAlignment="1" applyProtection="1">
      <alignment vertical="center" wrapText="1"/>
    </xf>
    <xf numFmtId="0" fontId="10" fillId="8" borderId="1" xfId="0" applyFont="1" applyFill="1" applyBorder="1" applyAlignment="1" applyProtection="1">
      <alignment horizontal="center" vertical="center" wrapText="1"/>
    </xf>
    <xf numFmtId="0" fontId="0" fillId="0" borderId="1" xfId="0" applyBorder="1" applyAlignment="1">
      <alignment horizontal="left" vertical="center"/>
    </xf>
    <xf numFmtId="0" fontId="0" fillId="7" borderId="1" xfId="0" applyFill="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xf>
    <xf numFmtId="0" fontId="0" fillId="0" borderId="6"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3" xfId="0" applyBorder="1" applyAlignment="1" applyProtection="1">
      <alignment horizontal="center" vertical="center"/>
    </xf>
    <xf numFmtId="0" fontId="11" fillId="8" borderId="2" xfId="0" applyFont="1" applyFill="1" applyBorder="1" applyAlignment="1" applyProtection="1">
      <alignment horizontal="center" vertical="center" wrapText="1"/>
    </xf>
    <xf numFmtId="0" fontId="11" fillId="8" borderId="7" xfId="0" applyFont="1" applyFill="1" applyBorder="1" applyAlignment="1" applyProtection="1">
      <alignment horizontal="center" vertical="center" wrapText="1"/>
    </xf>
    <xf numFmtId="178" fontId="10" fillId="8" borderId="6" xfId="0" applyNumberFormat="1" applyFont="1" applyFill="1" applyBorder="1" applyAlignment="1" applyProtection="1">
      <alignment horizontal="center" vertical="center"/>
    </xf>
    <xf numFmtId="178" fontId="10" fillId="8" borderId="5" xfId="0" applyNumberFormat="1" applyFont="1" applyFill="1" applyBorder="1" applyAlignment="1" applyProtection="1">
      <alignment horizontal="center" vertical="center"/>
    </xf>
    <xf numFmtId="178" fontId="10" fillId="8" borderId="4" xfId="0" applyNumberFormat="1" applyFont="1" applyFill="1" applyBorder="1" applyAlignment="1" applyProtection="1">
      <alignment horizontal="center" vertical="center"/>
    </xf>
    <xf numFmtId="0" fontId="4" fillId="6" borderId="6" xfId="0" applyFont="1" applyFill="1" applyBorder="1" applyAlignment="1" applyProtection="1">
      <alignment horizontal="center" vertical="center" wrapText="1"/>
    </xf>
    <xf numFmtId="0" fontId="4" fillId="6" borderId="4" xfId="0" applyFont="1" applyFill="1" applyBorder="1" applyAlignment="1" applyProtection="1">
      <alignment horizontal="center" vertical="center" wrapText="1"/>
    </xf>
    <xf numFmtId="0" fontId="10" fillId="8" borderId="1" xfId="0" applyFont="1" applyFill="1" applyBorder="1" applyAlignment="1" applyProtection="1">
      <alignment horizontal="center" vertical="center"/>
    </xf>
    <xf numFmtId="0" fontId="11" fillId="8" borderId="2" xfId="0" applyFont="1" applyFill="1" applyBorder="1" applyAlignment="1" applyProtection="1">
      <alignment horizontal="center" vertical="center"/>
    </xf>
    <xf numFmtId="0" fontId="11" fillId="8" borderId="7" xfId="0" applyFont="1" applyFill="1" applyBorder="1" applyAlignment="1" applyProtection="1">
      <alignment horizontal="center" vertical="center"/>
    </xf>
    <xf numFmtId="0" fontId="0" fillId="6" borderId="6" xfId="0" applyFill="1" applyBorder="1" applyAlignment="1" applyProtection="1">
      <alignment horizontal="center" vertical="center"/>
    </xf>
    <xf numFmtId="0" fontId="0" fillId="6" borderId="5" xfId="0" applyFill="1" applyBorder="1" applyAlignment="1" applyProtection="1">
      <alignment horizontal="center" vertical="center"/>
    </xf>
    <xf numFmtId="0" fontId="0" fillId="6" borderId="4" xfId="0" applyFill="1" applyBorder="1" applyAlignment="1" applyProtection="1">
      <alignment horizontal="center" vertical="center"/>
    </xf>
    <xf numFmtId="178" fontId="0" fillId="6" borderId="6" xfId="0" applyNumberFormat="1" applyFill="1" applyBorder="1" applyAlignment="1" applyProtection="1">
      <alignment horizontal="center" vertical="center"/>
    </xf>
    <xf numFmtId="178" fontId="0" fillId="6" borderId="5" xfId="0" applyNumberFormat="1" applyFill="1" applyBorder="1" applyAlignment="1" applyProtection="1">
      <alignment horizontal="center" vertical="center"/>
    </xf>
    <xf numFmtId="178" fontId="0" fillId="6" borderId="4" xfId="0" applyNumberFormat="1" applyFill="1" applyBorder="1" applyAlignment="1" applyProtection="1">
      <alignment horizontal="center" vertical="center"/>
    </xf>
    <xf numFmtId="0" fontId="10" fillId="8" borderId="1" xfId="0" applyFont="1" applyFill="1" applyBorder="1" applyAlignment="1" applyProtection="1">
      <alignment horizontal="center" vertical="center" wrapText="1"/>
    </xf>
    <xf numFmtId="0" fontId="12" fillId="0" borderId="0" xfId="0" applyFont="1">
      <alignment vertical="center"/>
    </xf>
  </cellXfs>
  <cellStyles count="1">
    <cellStyle name="標準" xfId="0" builtinId="0"/>
  </cellStyles>
  <dxfs count="15">
    <dxf>
      <font>
        <b/>
        <i val="0"/>
        <condense val="0"/>
        <extend val="0"/>
        <color indexed="10"/>
      </font>
    </dxf>
    <dxf>
      <font>
        <b/>
        <i val="0"/>
        <condense val="0"/>
        <extend val="0"/>
        <color indexed="10"/>
      </font>
    </dxf>
    <dxf>
      <font>
        <color rgb="FFFFFF99"/>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color rgb="FFFFFF99"/>
      </font>
    </dxf>
    <dxf>
      <fill>
        <patternFill>
          <bgColor theme="8" tint="0.39994506668294322"/>
        </patternFill>
      </fill>
    </dxf>
    <dxf>
      <fill>
        <patternFill>
          <bgColor rgb="FFFF99CC"/>
        </patternFill>
      </fill>
    </dxf>
    <dxf>
      <font>
        <b/>
        <i val="0"/>
        <condense val="0"/>
        <extend val="0"/>
        <color indexed="10"/>
      </font>
    </dxf>
    <dxf>
      <font>
        <b/>
        <i val="0"/>
        <condense val="0"/>
        <extend val="0"/>
        <color indexed="9"/>
      </font>
      <fill>
        <patternFill>
          <bgColor indexed="10"/>
        </patternFill>
      </fill>
    </dxf>
    <dxf>
      <fill>
        <patternFill>
          <bgColor indexed="46"/>
        </patternFill>
      </fill>
    </dxf>
    <dxf>
      <font>
        <condense val="0"/>
        <extend val="0"/>
        <color auto="1"/>
      </font>
      <fill>
        <patternFill>
          <bgColor indexed="41"/>
        </patternFill>
      </fill>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262</xdr:row>
      <xdr:rowOff>19050</xdr:rowOff>
    </xdr:from>
    <xdr:to>
      <xdr:col>11</xdr:col>
      <xdr:colOff>323850</xdr:colOff>
      <xdr:row>278</xdr:row>
      <xdr:rowOff>8847</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45577125"/>
          <a:ext cx="7762875" cy="2732997"/>
        </a:xfrm>
        <a:prstGeom prst="rect">
          <a:avLst/>
        </a:prstGeom>
        <a:ln>
          <a:solidFill>
            <a:schemeClr val="bg1">
              <a:lumMod val="50000"/>
            </a:schemeClr>
          </a:solidFill>
        </a:ln>
      </xdr:spPr>
    </xdr:pic>
    <xdr:clientData/>
  </xdr:twoCellAnchor>
  <xdr:twoCellAnchor editAs="oneCell">
    <xdr:from>
      <xdr:col>0</xdr:col>
      <xdr:colOff>133350</xdr:colOff>
      <xdr:row>6</xdr:row>
      <xdr:rowOff>66675</xdr:rowOff>
    </xdr:from>
    <xdr:to>
      <xdr:col>9</xdr:col>
      <xdr:colOff>513058</xdr:colOff>
      <xdr:row>21</xdr:row>
      <xdr:rowOff>57150</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3350" y="1190625"/>
          <a:ext cx="6466183" cy="2562225"/>
        </a:xfrm>
        <a:prstGeom prst="rect">
          <a:avLst/>
        </a:prstGeom>
        <a:ln>
          <a:solidFill>
            <a:schemeClr val="bg1">
              <a:lumMod val="65000"/>
            </a:schemeClr>
          </a:solidFill>
        </a:ln>
      </xdr:spPr>
    </xdr:pic>
    <xdr:clientData/>
  </xdr:twoCellAnchor>
  <xdr:twoCellAnchor>
    <xdr:from>
      <xdr:col>0</xdr:col>
      <xdr:colOff>142875</xdr:colOff>
      <xdr:row>5</xdr:row>
      <xdr:rowOff>161925</xdr:rowOff>
    </xdr:from>
    <xdr:to>
      <xdr:col>6</xdr:col>
      <xdr:colOff>0</xdr:colOff>
      <xdr:row>8</xdr:row>
      <xdr:rowOff>133350</xdr:rowOff>
    </xdr:to>
    <xdr:sp macro="" textlink="">
      <xdr:nvSpPr>
        <xdr:cNvPr id="5038" name="正方形/長方形 2">
          <a:extLst>
            <a:ext uri="{FF2B5EF4-FFF2-40B4-BE49-F238E27FC236}">
              <a16:creationId xmlns:a16="http://schemas.microsoft.com/office/drawing/2014/main" id="{00000000-0008-0000-0000-0000AE130000}"/>
            </a:ext>
          </a:extLst>
        </xdr:cNvPr>
        <xdr:cNvSpPr>
          <a:spLocks noChangeArrowheads="1"/>
        </xdr:cNvSpPr>
      </xdr:nvSpPr>
      <xdr:spPr bwMode="auto">
        <a:xfrm>
          <a:off x="142875" y="1114425"/>
          <a:ext cx="3914775" cy="485775"/>
        </a:xfrm>
        <a:prstGeom prst="rect">
          <a:avLst/>
        </a:prstGeom>
        <a:noFill/>
        <a:ln w="38100">
          <a:solidFill>
            <a:srgbClr val="FF0000"/>
          </a:solidFill>
          <a:prstDash val="sysDash"/>
          <a:miter lim="800000"/>
          <a:headEnd/>
          <a:tailEnd/>
        </a:ln>
        <a:effectLst>
          <a:outerShdw blurRad="40000" dist="23000" dir="5400000" rotWithShape="0">
            <a:srgbClr val="808080">
              <a:alpha val="34998"/>
            </a:srgbClr>
          </a:outerShdw>
        </a:effectLst>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0</xdr:col>
      <xdr:colOff>200025</xdr:colOff>
      <xdr:row>9</xdr:row>
      <xdr:rowOff>95250</xdr:rowOff>
    </xdr:from>
    <xdr:to>
      <xdr:col>3</xdr:col>
      <xdr:colOff>638175</xdr:colOff>
      <xdr:row>21</xdr:row>
      <xdr:rowOff>104775</xdr:rowOff>
    </xdr:to>
    <xdr:sp macro="" textlink="">
      <xdr:nvSpPr>
        <xdr:cNvPr id="5039" name="正方形/長方形 3">
          <a:extLst>
            <a:ext uri="{FF2B5EF4-FFF2-40B4-BE49-F238E27FC236}">
              <a16:creationId xmlns:a16="http://schemas.microsoft.com/office/drawing/2014/main" id="{00000000-0008-0000-0000-0000AF130000}"/>
            </a:ext>
          </a:extLst>
        </xdr:cNvPr>
        <xdr:cNvSpPr>
          <a:spLocks noChangeArrowheads="1"/>
        </xdr:cNvSpPr>
      </xdr:nvSpPr>
      <xdr:spPr bwMode="auto">
        <a:xfrm>
          <a:off x="200025" y="1733550"/>
          <a:ext cx="2466975" cy="2066925"/>
        </a:xfrm>
        <a:prstGeom prst="rect">
          <a:avLst/>
        </a:prstGeom>
        <a:noFill/>
        <a:ln w="38100">
          <a:solidFill>
            <a:srgbClr val="00B050"/>
          </a:solidFill>
          <a:prstDash val="sysDash"/>
          <a:miter lim="800000"/>
          <a:headEnd/>
          <a:tailEnd/>
        </a:ln>
        <a:effectLst>
          <a:outerShdw blurRad="40000" dist="23000" dir="5400000" rotWithShape="0">
            <a:srgbClr val="808080">
              <a:alpha val="34998"/>
            </a:srgbClr>
          </a:outerShdw>
        </a:effectLst>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7</xdr:col>
      <xdr:colOff>419100</xdr:colOff>
      <xdr:row>6</xdr:row>
      <xdr:rowOff>47625</xdr:rowOff>
    </xdr:from>
    <xdr:to>
      <xdr:col>9</xdr:col>
      <xdr:colOff>400050</xdr:colOff>
      <xdr:row>18</xdr:row>
      <xdr:rowOff>0</xdr:rowOff>
    </xdr:to>
    <xdr:sp macro="" textlink="">
      <xdr:nvSpPr>
        <xdr:cNvPr id="5040" name="正方形/長方形 4">
          <a:extLst>
            <a:ext uri="{FF2B5EF4-FFF2-40B4-BE49-F238E27FC236}">
              <a16:creationId xmlns:a16="http://schemas.microsoft.com/office/drawing/2014/main" id="{00000000-0008-0000-0000-0000B0130000}"/>
            </a:ext>
          </a:extLst>
        </xdr:cNvPr>
        <xdr:cNvSpPr>
          <a:spLocks noChangeArrowheads="1"/>
        </xdr:cNvSpPr>
      </xdr:nvSpPr>
      <xdr:spPr bwMode="auto">
        <a:xfrm>
          <a:off x="5153025" y="1171575"/>
          <a:ext cx="1333500" cy="2009775"/>
        </a:xfrm>
        <a:prstGeom prst="rect">
          <a:avLst/>
        </a:prstGeom>
        <a:noFill/>
        <a:ln w="38100">
          <a:solidFill>
            <a:srgbClr val="FF0000"/>
          </a:solidFill>
          <a:prstDash val="sysDash"/>
          <a:miter lim="800000"/>
          <a:headEnd/>
          <a:tailEnd/>
        </a:ln>
        <a:effectLst>
          <a:outerShdw blurRad="40000" dist="23000" dir="5400000" rotWithShape="0">
            <a:srgbClr val="808080">
              <a:alpha val="34998"/>
            </a:srgbClr>
          </a:outerShdw>
        </a:effectLst>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8</xdr:col>
      <xdr:colOff>247650</xdr:colOff>
      <xdr:row>18</xdr:row>
      <xdr:rowOff>0</xdr:rowOff>
    </xdr:from>
    <xdr:to>
      <xdr:col>8</xdr:col>
      <xdr:colOff>247650</xdr:colOff>
      <xdr:row>23</xdr:row>
      <xdr:rowOff>0</xdr:rowOff>
    </xdr:to>
    <xdr:cxnSp macro="">
      <xdr:nvCxnSpPr>
        <xdr:cNvPr id="5041" name="直線コネクタ 5">
          <a:extLst>
            <a:ext uri="{FF2B5EF4-FFF2-40B4-BE49-F238E27FC236}">
              <a16:creationId xmlns:a16="http://schemas.microsoft.com/office/drawing/2014/main" id="{00000000-0008-0000-0000-0000B1130000}"/>
            </a:ext>
          </a:extLst>
        </xdr:cNvPr>
        <xdr:cNvCxnSpPr>
          <a:cxnSpLocks noChangeShapeType="1"/>
        </xdr:cNvCxnSpPr>
      </xdr:nvCxnSpPr>
      <xdr:spPr bwMode="auto">
        <a:xfrm flipH="1">
          <a:off x="5657850" y="3181350"/>
          <a:ext cx="0" cy="857250"/>
        </a:xfrm>
        <a:prstGeom prst="line">
          <a:avLst/>
        </a:prstGeom>
        <a:noFill/>
        <a:ln w="25400">
          <a:solidFill>
            <a:srgbClr val="FF0000"/>
          </a:solidFill>
          <a:round/>
          <a:headEnd/>
          <a:tailEn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oneCellAnchor>
    <xdr:from>
      <xdr:col>6</xdr:col>
      <xdr:colOff>381000</xdr:colOff>
      <xdr:row>23</xdr:row>
      <xdr:rowOff>9525</xdr:rowOff>
    </xdr:from>
    <xdr:ext cx="2923044" cy="45910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438650" y="4048125"/>
          <a:ext cx="2923044"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①まず最初に設定をしましょう。</a:t>
          </a:r>
          <a:endParaRPr kumimoji="1" lang="en-US" altLang="ja-JP" sz="1100">
            <a:solidFill>
              <a:srgbClr val="FF0000"/>
            </a:solidFill>
          </a:endParaRPr>
        </a:p>
        <a:p>
          <a:r>
            <a:rPr kumimoji="1" lang="ja-JP" altLang="en-US" sz="1100">
              <a:solidFill>
                <a:srgbClr val="FF0000"/>
              </a:solidFill>
            </a:rPr>
            <a:t>そしてそれをテンプレートとして保存しましょう。</a:t>
          </a:r>
        </a:p>
      </xdr:txBody>
    </xdr:sp>
    <xdr:clientData/>
  </xdr:oneCellAnchor>
  <xdr:twoCellAnchor>
    <xdr:from>
      <xdr:col>4</xdr:col>
      <xdr:colOff>238125</xdr:colOff>
      <xdr:row>8</xdr:row>
      <xdr:rowOff>152400</xdr:rowOff>
    </xdr:from>
    <xdr:to>
      <xdr:col>5</xdr:col>
      <xdr:colOff>504825</xdr:colOff>
      <xdr:row>30</xdr:row>
      <xdr:rowOff>161925</xdr:rowOff>
    </xdr:to>
    <xdr:cxnSp macro="">
      <xdr:nvCxnSpPr>
        <xdr:cNvPr id="5043" name="直線コネクタ 8">
          <a:extLst>
            <a:ext uri="{FF2B5EF4-FFF2-40B4-BE49-F238E27FC236}">
              <a16:creationId xmlns:a16="http://schemas.microsoft.com/office/drawing/2014/main" id="{00000000-0008-0000-0000-0000B3130000}"/>
            </a:ext>
          </a:extLst>
        </xdr:cNvPr>
        <xdr:cNvCxnSpPr>
          <a:cxnSpLocks noChangeShapeType="1"/>
        </xdr:cNvCxnSpPr>
      </xdr:nvCxnSpPr>
      <xdr:spPr bwMode="auto">
        <a:xfrm>
          <a:off x="2943225" y="1619250"/>
          <a:ext cx="942975" cy="3781425"/>
        </a:xfrm>
        <a:prstGeom prst="line">
          <a:avLst/>
        </a:prstGeom>
        <a:noFill/>
        <a:ln w="25400">
          <a:solidFill>
            <a:srgbClr val="FF0000"/>
          </a:solidFill>
          <a:round/>
          <a:headEnd/>
          <a:tailEn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oneCellAnchor>
    <xdr:from>
      <xdr:col>5</xdr:col>
      <xdr:colOff>352425</xdr:colOff>
      <xdr:row>31</xdr:row>
      <xdr:rowOff>92075</xdr:rowOff>
    </xdr:from>
    <xdr:ext cx="2274662" cy="275717"/>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733800" y="5502275"/>
          <a:ext cx="227466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③ここに集計結果が表示されます。</a:t>
          </a:r>
          <a:endParaRPr kumimoji="1" lang="en-US" altLang="ja-JP" sz="1100">
            <a:solidFill>
              <a:srgbClr val="FF0000"/>
            </a:solidFill>
          </a:endParaRPr>
        </a:p>
      </xdr:txBody>
    </xdr:sp>
    <xdr:clientData/>
  </xdr:oneCellAnchor>
  <xdr:twoCellAnchor>
    <xdr:from>
      <xdr:col>0</xdr:col>
      <xdr:colOff>504825</xdr:colOff>
      <xdr:row>21</xdr:row>
      <xdr:rowOff>161925</xdr:rowOff>
    </xdr:from>
    <xdr:to>
      <xdr:col>1</xdr:col>
      <xdr:colOff>47625</xdr:colOff>
      <xdr:row>27</xdr:row>
      <xdr:rowOff>0</xdr:rowOff>
    </xdr:to>
    <xdr:cxnSp macro="">
      <xdr:nvCxnSpPr>
        <xdr:cNvPr id="5045" name="直線コネクタ 13">
          <a:extLst>
            <a:ext uri="{FF2B5EF4-FFF2-40B4-BE49-F238E27FC236}">
              <a16:creationId xmlns:a16="http://schemas.microsoft.com/office/drawing/2014/main" id="{00000000-0008-0000-0000-0000B5130000}"/>
            </a:ext>
          </a:extLst>
        </xdr:cNvPr>
        <xdr:cNvCxnSpPr>
          <a:cxnSpLocks noChangeShapeType="1"/>
        </xdr:cNvCxnSpPr>
      </xdr:nvCxnSpPr>
      <xdr:spPr bwMode="auto">
        <a:xfrm flipH="1">
          <a:off x="504825" y="3857625"/>
          <a:ext cx="219075" cy="866775"/>
        </a:xfrm>
        <a:prstGeom prst="line">
          <a:avLst/>
        </a:prstGeom>
        <a:noFill/>
        <a:ln w="25400">
          <a:solidFill>
            <a:srgbClr val="FF0000"/>
          </a:solidFill>
          <a:round/>
          <a:headEnd/>
          <a:tailEn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oneCellAnchor>
    <xdr:from>
      <xdr:col>0</xdr:col>
      <xdr:colOff>139700</xdr:colOff>
      <xdr:row>27</xdr:row>
      <xdr:rowOff>0</xdr:rowOff>
    </xdr:from>
    <xdr:ext cx="3105081" cy="45910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9700" y="4724400"/>
          <a:ext cx="310508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②データを貼り付けるのはここです。（白いエリア）</a:t>
          </a:r>
          <a:endParaRPr kumimoji="1" lang="en-US" altLang="ja-JP" sz="1100">
            <a:solidFill>
              <a:srgbClr val="FF0000"/>
            </a:solidFill>
          </a:endParaRPr>
        </a:p>
        <a:p>
          <a:r>
            <a:rPr kumimoji="1" lang="ja-JP" altLang="en-US" sz="1100">
              <a:solidFill>
                <a:srgbClr val="FF0000"/>
              </a:solidFill>
            </a:rPr>
            <a:t>　貼り付けた瞬間に計算が終了します。</a:t>
          </a:r>
          <a:endParaRPr kumimoji="1" lang="en-US" altLang="ja-JP" sz="1100">
            <a:solidFill>
              <a:srgbClr val="FF0000"/>
            </a:solidFill>
          </a:endParaRPr>
        </a:p>
      </xdr:txBody>
    </xdr:sp>
    <xdr:clientData/>
  </xdr:oneCellAnchor>
  <xdr:oneCellAnchor>
    <xdr:from>
      <xdr:col>7</xdr:col>
      <xdr:colOff>273050</xdr:colOff>
      <xdr:row>108</xdr:row>
      <xdr:rowOff>31750</xdr:rowOff>
    </xdr:from>
    <xdr:ext cx="1032975" cy="275717"/>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006975" y="18338800"/>
          <a:ext cx="10329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r>
            <a:rPr kumimoji="1" lang="en-US" altLang="ja-JP" sz="1100"/>
            <a:t>60</a:t>
          </a:r>
          <a:r>
            <a:rPr kumimoji="1" lang="ja-JP" altLang="en-US" sz="1100"/>
            <a:t>進法表記）</a:t>
          </a:r>
        </a:p>
      </xdr:txBody>
    </xdr:sp>
    <xdr:clientData/>
  </xdr:oneCellAnchor>
  <xdr:twoCellAnchor>
    <xdr:from>
      <xdr:col>0</xdr:col>
      <xdr:colOff>657225</xdr:colOff>
      <xdr:row>271</xdr:row>
      <xdr:rowOff>85725</xdr:rowOff>
    </xdr:from>
    <xdr:to>
      <xdr:col>1</xdr:col>
      <xdr:colOff>152400</xdr:colOff>
      <xdr:row>280</xdr:row>
      <xdr:rowOff>133350</xdr:rowOff>
    </xdr:to>
    <xdr:cxnSp macro="">
      <xdr:nvCxnSpPr>
        <xdr:cNvPr id="5056" name="直線矢印コネクタ 4096">
          <a:extLst>
            <a:ext uri="{FF2B5EF4-FFF2-40B4-BE49-F238E27FC236}">
              <a16:creationId xmlns:a16="http://schemas.microsoft.com/office/drawing/2014/main" id="{00000000-0008-0000-0000-0000C0130000}"/>
            </a:ext>
          </a:extLst>
        </xdr:cNvPr>
        <xdr:cNvCxnSpPr>
          <a:cxnSpLocks noChangeShapeType="1"/>
        </xdr:cNvCxnSpPr>
      </xdr:nvCxnSpPr>
      <xdr:spPr bwMode="auto">
        <a:xfrm flipH="1" flipV="1">
          <a:off x="1333500" y="35585400"/>
          <a:ext cx="171450" cy="1590675"/>
        </a:xfrm>
        <a:prstGeom prst="straightConnector1">
          <a:avLst/>
        </a:prstGeom>
        <a:noFill/>
        <a:ln w="25400">
          <a:solidFill>
            <a:srgbClr val="FF0000"/>
          </a:solidFill>
          <a:round/>
          <a:headEnd/>
          <a:tailEnd type="arrow"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oneCellAnchor>
    <xdr:from>
      <xdr:col>0</xdr:col>
      <xdr:colOff>590550</xdr:colOff>
      <xdr:row>280</xdr:row>
      <xdr:rowOff>152400</xdr:rowOff>
    </xdr:from>
    <xdr:ext cx="3315010" cy="275717"/>
    <xdr:sp macro="" textlink="">
      <xdr:nvSpPr>
        <xdr:cNvPr id="4099" name="テキスト ボックス 4098">
          <a:extLst>
            <a:ext uri="{FF2B5EF4-FFF2-40B4-BE49-F238E27FC236}">
              <a16:creationId xmlns:a16="http://schemas.microsoft.com/office/drawing/2014/main" id="{00000000-0008-0000-0000-000003100000}"/>
            </a:ext>
          </a:extLst>
        </xdr:cNvPr>
        <xdr:cNvSpPr txBox="1"/>
      </xdr:nvSpPr>
      <xdr:spPr>
        <a:xfrm>
          <a:off x="1266825" y="37195125"/>
          <a:ext cx="33150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このセルにフォーカスを合わせて貼り付けてください。</a:t>
          </a:r>
        </a:p>
      </xdr:txBody>
    </xdr:sp>
    <xdr:clientData/>
  </xdr:oneCellAnchor>
  <xdr:twoCellAnchor editAs="oneCell">
    <xdr:from>
      <xdr:col>0</xdr:col>
      <xdr:colOff>47625</xdr:colOff>
      <xdr:row>38</xdr:row>
      <xdr:rowOff>57150</xdr:rowOff>
    </xdr:from>
    <xdr:to>
      <xdr:col>3</xdr:col>
      <xdr:colOff>95250</xdr:colOff>
      <xdr:row>41</xdr:row>
      <xdr:rowOff>161925</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47625" y="6705600"/>
          <a:ext cx="2076450" cy="619125"/>
        </a:xfrm>
        <a:prstGeom prst="rect">
          <a:avLst/>
        </a:prstGeom>
      </xdr:spPr>
    </xdr:pic>
    <xdr:clientData/>
  </xdr:twoCellAnchor>
  <xdr:twoCellAnchor editAs="oneCell">
    <xdr:from>
      <xdr:col>0</xdr:col>
      <xdr:colOff>142875</xdr:colOff>
      <xdr:row>69</xdr:row>
      <xdr:rowOff>0</xdr:rowOff>
    </xdr:from>
    <xdr:to>
      <xdr:col>5</xdr:col>
      <xdr:colOff>19050</xdr:colOff>
      <xdr:row>71</xdr:row>
      <xdr:rowOff>104775</xdr:rowOff>
    </xdr:to>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42875" y="11963400"/>
          <a:ext cx="3257550" cy="447675"/>
        </a:xfrm>
        <a:prstGeom prst="rect">
          <a:avLst/>
        </a:prstGeom>
      </xdr:spPr>
    </xdr:pic>
    <xdr:clientData/>
  </xdr:twoCellAnchor>
  <xdr:twoCellAnchor editAs="oneCell">
    <xdr:from>
      <xdr:col>0</xdr:col>
      <xdr:colOff>219075</xdr:colOff>
      <xdr:row>127</xdr:row>
      <xdr:rowOff>85725</xdr:rowOff>
    </xdr:from>
    <xdr:to>
      <xdr:col>6</xdr:col>
      <xdr:colOff>114301</xdr:colOff>
      <xdr:row>131</xdr:row>
      <xdr:rowOff>9525</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19075" y="21993225"/>
          <a:ext cx="3952876" cy="609600"/>
        </a:xfrm>
        <a:prstGeom prst="rect">
          <a:avLst/>
        </a:prstGeom>
      </xdr:spPr>
    </xdr:pic>
    <xdr:clientData/>
  </xdr:twoCellAnchor>
  <xdr:twoCellAnchor editAs="oneCell">
    <xdr:from>
      <xdr:col>0</xdr:col>
      <xdr:colOff>209550</xdr:colOff>
      <xdr:row>121</xdr:row>
      <xdr:rowOff>28576</xdr:rowOff>
    </xdr:from>
    <xdr:to>
      <xdr:col>6</xdr:col>
      <xdr:colOff>104776</xdr:colOff>
      <xdr:row>123</xdr:row>
      <xdr:rowOff>28576</xdr:rowOff>
    </xdr:to>
    <xdr:pic>
      <xdr:nvPicPr>
        <xdr:cNvPr id="34" name="図 33">
          <a:extLst>
            <a:ext uri="{FF2B5EF4-FFF2-40B4-BE49-F238E27FC236}">
              <a16:creationId xmlns:a16="http://schemas.microsoft.com/office/drawing/2014/main" id="{00000000-0008-0000-0000-000022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9550" y="20564476"/>
          <a:ext cx="3952876" cy="342900"/>
        </a:xfrm>
        <a:prstGeom prst="rect">
          <a:avLst/>
        </a:prstGeom>
      </xdr:spPr>
    </xdr:pic>
    <xdr:clientData/>
  </xdr:twoCellAnchor>
  <xdr:twoCellAnchor editAs="oneCell">
    <xdr:from>
      <xdr:col>0</xdr:col>
      <xdr:colOff>76200</xdr:colOff>
      <xdr:row>75</xdr:row>
      <xdr:rowOff>19051</xdr:rowOff>
    </xdr:from>
    <xdr:to>
      <xdr:col>5</xdr:col>
      <xdr:colOff>647701</xdr:colOff>
      <xdr:row>77</xdr:row>
      <xdr:rowOff>95251</xdr:rowOff>
    </xdr:to>
    <xdr:pic>
      <xdr:nvPicPr>
        <xdr:cNvPr id="35" name="図 34">
          <a:extLst>
            <a:ext uri="{FF2B5EF4-FFF2-40B4-BE49-F238E27FC236}">
              <a16:creationId xmlns:a16="http://schemas.microsoft.com/office/drawing/2014/main" id="{00000000-0008-0000-0000-000023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76200" y="13011151"/>
          <a:ext cx="3952876" cy="419100"/>
        </a:xfrm>
        <a:prstGeom prst="rect">
          <a:avLst/>
        </a:prstGeom>
      </xdr:spPr>
    </xdr:pic>
    <xdr:clientData/>
  </xdr:twoCellAnchor>
  <xdr:twoCellAnchor editAs="oneCell">
    <xdr:from>
      <xdr:col>0</xdr:col>
      <xdr:colOff>133350</xdr:colOff>
      <xdr:row>139</xdr:row>
      <xdr:rowOff>85726</xdr:rowOff>
    </xdr:from>
    <xdr:to>
      <xdr:col>3</xdr:col>
      <xdr:colOff>571501</xdr:colOff>
      <xdr:row>157</xdr:row>
      <xdr:rowOff>104776</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33350" y="23707726"/>
          <a:ext cx="2466976" cy="3105150"/>
        </a:xfrm>
        <a:prstGeom prst="rect">
          <a:avLst/>
        </a:prstGeom>
      </xdr:spPr>
    </xdr:pic>
    <xdr:clientData/>
  </xdr:twoCellAnchor>
  <xdr:twoCellAnchor editAs="oneCell">
    <xdr:from>
      <xdr:col>0</xdr:col>
      <xdr:colOff>447675</xdr:colOff>
      <xdr:row>174</xdr:row>
      <xdr:rowOff>114301</xdr:rowOff>
    </xdr:from>
    <xdr:to>
      <xdr:col>14</xdr:col>
      <xdr:colOff>590550</xdr:colOff>
      <xdr:row>180</xdr:row>
      <xdr:rowOff>21312</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447675" y="28889326"/>
          <a:ext cx="9610725" cy="935711"/>
        </a:xfrm>
        <a:prstGeom prst="rect">
          <a:avLst/>
        </a:prstGeom>
      </xdr:spPr>
    </xdr:pic>
    <xdr:clientData/>
  </xdr:twoCellAnchor>
  <xdr:twoCellAnchor editAs="oneCell">
    <xdr:from>
      <xdr:col>0</xdr:col>
      <xdr:colOff>123825</xdr:colOff>
      <xdr:row>83</xdr:row>
      <xdr:rowOff>38100</xdr:rowOff>
    </xdr:from>
    <xdr:to>
      <xdr:col>6</xdr:col>
      <xdr:colOff>19051</xdr:colOff>
      <xdr:row>87</xdr:row>
      <xdr:rowOff>9525</xdr:rowOff>
    </xdr:to>
    <xdr:pic>
      <xdr:nvPicPr>
        <xdr:cNvPr id="39" name="図 38">
          <a:extLst>
            <a:ext uri="{FF2B5EF4-FFF2-40B4-BE49-F238E27FC236}">
              <a16:creationId xmlns:a16="http://schemas.microsoft.com/office/drawing/2014/main" id="{00000000-0008-0000-0000-00002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23825" y="14401800"/>
          <a:ext cx="3952876" cy="657225"/>
        </a:xfrm>
        <a:prstGeom prst="rect">
          <a:avLst/>
        </a:prstGeom>
      </xdr:spPr>
    </xdr:pic>
    <xdr:clientData/>
  </xdr:twoCellAnchor>
  <xdr:twoCellAnchor editAs="oneCell">
    <xdr:from>
      <xdr:col>0</xdr:col>
      <xdr:colOff>76200</xdr:colOff>
      <xdr:row>163</xdr:row>
      <xdr:rowOff>38100</xdr:rowOff>
    </xdr:from>
    <xdr:to>
      <xdr:col>5</xdr:col>
      <xdr:colOff>523875</xdr:colOff>
      <xdr:row>167</xdr:row>
      <xdr:rowOff>38100</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76200" y="28117800"/>
          <a:ext cx="3829050" cy="685800"/>
        </a:xfrm>
        <a:prstGeom prst="rect">
          <a:avLst/>
        </a:prstGeom>
      </xdr:spPr>
    </xdr:pic>
    <xdr:clientData/>
  </xdr:twoCellAnchor>
  <xdr:twoCellAnchor editAs="oneCell">
    <xdr:from>
      <xdr:col>0</xdr:col>
      <xdr:colOff>133350</xdr:colOff>
      <xdr:row>111</xdr:row>
      <xdr:rowOff>142875</xdr:rowOff>
    </xdr:from>
    <xdr:to>
      <xdr:col>3</xdr:col>
      <xdr:colOff>247651</xdr:colOff>
      <xdr:row>115</xdr:row>
      <xdr:rowOff>123825</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33350" y="19307175"/>
          <a:ext cx="2143126" cy="666750"/>
        </a:xfrm>
        <a:prstGeom prst="rect">
          <a:avLst/>
        </a:prstGeom>
      </xdr:spPr>
    </xdr:pic>
    <xdr:clientData/>
  </xdr:twoCellAnchor>
  <xdr:twoCellAnchor editAs="oneCell">
    <xdr:from>
      <xdr:col>0</xdr:col>
      <xdr:colOff>66675</xdr:colOff>
      <xdr:row>213</xdr:row>
      <xdr:rowOff>85725</xdr:rowOff>
    </xdr:from>
    <xdr:to>
      <xdr:col>7</xdr:col>
      <xdr:colOff>195407</xdr:colOff>
      <xdr:row>233</xdr:row>
      <xdr:rowOff>85725</xdr:rowOff>
    </xdr:to>
    <xdr:pic>
      <xdr:nvPicPr>
        <xdr:cNvPr id="27" name="図 26">
          <a:extLst>
            <a:ext uri="{FF2B5EF4-FFF2-40B4-BE49-F238E27FC236}">
              <a16:creationId xmlns:a16="http://schemas.microsoft.com/office/drawing/2014/main" id="{52EE7F5D-A0FE-4501-A1D5-4A08B16E539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6675" y="33728025"/>
          <a:ext cx="4862657" cy="3619500"/>
        </a:xfrm>
        <a:prstGeom prst="rect">
          <a:avLst/>
        </a:prstGeom>
        <a:ln>
          <a:solidFill>
            <a:schemeClr val="bg1">
              <a:lumMod val="50000"/>
            </a:schemeClr>
          </a:solidFill>
        </a:ln>
      </xdr:spPr>
    </xdr:pic>
    <xdr:clientData/>
  </xdr:twoCellAnchor>
  <xdr:twoCellAnchor editAs="oneCell">
    <xdr:from>
      <xdr:col>0</xdr:col>
      <xdr:colOff>85507</xdr:colOff>
      <xdr:row>237</xdr:row>
      <xdr:rowOff>12798</xdr:rowOff>
    </xdr:from>
    <xdr:to>
      <xdr:col>7</xdr:col>
      <xdr:colOff>209550</xdr:colOff>
      <xdr:row>259</xdr:row>
      <xdr:rowOff>1057</xdr:rowOff>
    </xdr:to>
    <xdr:pic>
      <xdr:nvPicPr>
        <xdr:cNvPr id="28" name="図 27">
          <a:extLst>
            <a:ext uri="{FF2B5EF4-FFF2-40B4-BE49-F238E27FC236}">
              <a16:creationId xmlns:a16="http://schemas.microsoft.com/office/drawing/2014/main" id="{239C66AE-A937-40CC-80DE-029A3421C17A}"/>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85507" y="37998498"/>
          <a:ext cx="4857968" cy="3969709"/>
        </a:xfrm>
        <a:prstGeom prst="rect">
          <a:avLst/>
        </a:prstGeom>
        <a:ln>
          <a:solidFill>
            <a:schemeClr val="bg1">
              <a:lumMod val="50000"/>
            </a:schemeClr>
          </a:solidFill>
        </a:ln>
      </xdr:spPr>
    </xdr:pic>
    <xdr:clientData/>
  </xdr:twoCellAnchor>
  <xdr:twoCellAnchor>
    <xdr:from>
      <xdr:col>7</xdr:col>
      <xdr:colOff>323850</xdr:colOff>
      <xdr:row>239</xdr:row>
      <xdr:rowOff>28575</xdr:rowOff>
    </xdr:from>
    <xdr:to>
      <xdr:col>14</xdr:col>
      <xdr:colOff>47625</xdr:colOff>
      <xdr:row>248</xdr:row>
      <xdr:rowOff>104775</xdr:rowOff>
    </xdr:to>
    <xdr:sp macro="" textlink="">
      <xdr:nvSpPr>
        <xdr:cNvPr id="29" name="吹き出し: 四角形 28">
          <a:extLst>
            <a:ext uri="{FF2B5EF4-FFF2-40B4-BE49-F238E27FC236}">
              <a16:creationId xmlns:a16="http://schemas.microsoft.com/office/drawing/2014/main" id="{7145F1BD-6825-4B7F-B511-4AA5513F9D07}"/>
            </a:ext>
          </a:extLst>
        </xdr:cNvPr>
        <xdr:cNvSpPr/>
      </xdr:nvSpPr>
      <xdr:spPr>
        <a:xfrm>
          <a:off x="5057775" y="38376225"/>
          <a:ext cx="4457700" cy="1704975"/>
        </a:xfrm>
        <a:prstGeom prst="wedgeRectCallout">
          <a:avLst>
            <a:gd name="adj1" fmla="val -92628"/>
            <a:gd name="adj2" fmla="val 27669"/>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a:t>図の例では、鈴木二郎さんのデータだけ選択してコピーしています。</a:t>
          </a:r>
          <a:endParaRPr kumimoji="1" lang="en-US" altLang="ja-JP" sz="1100"/>
        </a:p>
        <a:p>
          <a:pPr algn="l"/>
          <a:r>
            <a:rPr kumimoji="1" lang="en-US" altLang="ja-JP" sz="1100"/>
            <a:t>A</a:t>
          </a:r>
          <a:r>
            <a:rPr kumimoji="1" lang="ja-JP" altLang="en-US" sz="1100"/>
            <a:t>列～</a:t>
          </a:r>
          <a:r>
            <a:rPr kumimoji="1" lang="en-US" altLang="ja-JP" sz="1100"/>
            <a:t>H</a:t>
          </a:r>
          <a:r>
            <a:rPr kumimoji="1" lang="ja-JP" altLang="en-US" sz="1100"/>
            <a:t>列（営業日～直帰）までを選択してください。</a:t>
          </a:r>
          <a:endParaRPr kumimoji="1" lang="en-US" altLang="ja-JP" sz="1100"/>
        </a:p>
        <a:p>
          <a:pPr algn="l"/>
          <a:endParaRPr kumimoji="1" lang="en-US" altLang="ja-JP" sz="1100"/>
        </a:p>
        <a:p>
          <a:pPr algn="l"/>
          <a:r>
            <a:rPr kumimoji="1" lang="en-US" altLang="ja-JP" sz="1100"/>
            <a:t>CSV</a:t>
          </a:r>
          <a:r>
            <a:rPr kumimoji="1" lang="ja-JP" altLang="en-US" sz="1100"/>
            <a:t>データを開くのは</a:t>
          </a:r>
          <a:r>
            <a:rPr kumimoji="1" lang="en-US" altLang="ja-JP" sz="1100"/>
            <a:t>Excel</a:t>
          </a:r>
          <a:r>
            <a:rPr kumimoji="1" lang="ja-JP" altLang="en-US" sz="1100"/>
            <a:t>でなくても、その他の</a:t>
          </a:r>
          <a:r>
            <a:rPr kumimoji="1" lang="en-US" altLang="ja-JP" sz="1100"/>
            <a:t>CSV</a:t>
          </a:r>
          <a:r>
            <a:rPr kumimoji="1" lang="ja-JP" altLang="en-US" sz="1100"/>
            <a:t>エディタでもかまいません。</a:t>
          </a:r>
          <a:endParaRPr kumimoji="1" lang="en-US" altLang="ja-JP" sz="1100"/>
        </a:p>
        <a:p>
          <a:pPr algn="l"/>
          <a:endParaRPr kumimoji="1" lang="en-US" altLang="ja-JP" sz="1100"/>
        </a:p>
        <a:p>
          <a:pPr algn="l"/>
          <a:r>
            <a:rPr kumimoji="1" lang="en-US" altLang="ja-JP" sz="1100"/>
            <a:t>Excel</a:t>
          </a:r>
          <a:r>
            <a:rPr kumimoji="1" lang="ja-JP" altLang="en-US" sz="1100"/>
            <a:t>で開いた場合、</a:t>
          </a:r>
          <a:r>
            <a:rPr kumimoji="1" lang="ja-JP" altLang="ja-JP" sz="1100">
              <a:solidFill>
                <a:schemeClr val="dk1"/>
              </a:solidFill>
              <a:effectLst/>
              <a:latin typeface="+mn-lt"/>
              <a:ea typeface="+mn-ea"/>
              <a:cs typeface="+mn-cs"/>
            </a:rPr>
            <a:t>打刻</a:t>
          </a:r>
          <a:r>
            <a:rPr kumimoji="1" lang="ja-JP" altLang="en-US" sz="1100"/>
            <a:t>時刻が</a:t>
          </a:r>
          <a:r>
            <a:rPr kumimoji="1" lang="en-US" altLang="ja-JP" sz="1100"/>
            <a:t>24</a:t>
          </a:r>
          <a:r>
            <a:rPr kumimoji="1" lang="ja-JP" altLang="en-US" sz="1100"/>
            <a:t>時以降の場合に、表示が</a:t>
          </a:r>
          <a:r>
            <a:rPr kumimoji="1" lang="en-US" altLang="ja-JP" sz="1100"/>
            <a:t>24:00:00</a:t>
          </a:r>
          <a:r>
            <a:rPr kumimoji="1" lang="ja-JP" altLang="en-US" sz="1100"/>
            <a:t>のような表示になりますが、気にせずコピペして大丈夫です。</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152400</xdr:colOff>
      <xdr:row>1</xdr:row>
      <xdr:rowOff>123825</xdr:rowOff>
    </xdr:from>
    <xdr:to>
      <xdr:col>52</xdr:col>
      <xdr:colOff>342900</xdr:colOff>
      <xdr:row>31</xdr:row>
      <xdr:rowOff>123825</xdr:rowOff>
    </xdr:to>
    <xdr:sp macro="" textlink="">
      <xdr:nvSpPr>
        <xdr:cNvPr id="3317" name="Rectangle 1">
          <a:extLst>
            <a:ext uri="{FF2B5EF4-FFF2-40B4-BE49-F238E27FC236}">
              <a16:creationId xmlns:a16="http://schemas.microsoft.com/office/drawing/2014/main" id="{00000000-0008-0000-0100-0000F50C0000}"/>
            </a:ext>
          </a:extLst>
        </xdr:cNvPr>
        <xdr:cNvSpPr>
          <a:spLocks noChangeArrowheads="1"/>
        </xdr:cNvSpPr>
      </xdr:nvSpPr>
      <xdr:spPr bwMode="auto">
        <a:xfrm>
          <a:off x="16335375" y="295275"/>
          <a:ext cx="4267200" cy="5486400"/>
        </a:xfrm>
        <a:prstGeom prst="rect">
          <a:avLst/>
        </a:prstGeom>
        <a:noFill/>
        <a:ln w="38100">
          <a:solidFill>
            <a:srgbClr val="948A54"/>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5</xdr:row>
      <xdr:rowOff>117475</xdr:rowOff>
    </xdr:from>
    <xdr:to>
      <xdr:col>30</xdr:col>
      <xdr:colOff>0</xdr:colOff>
      <xdr:row>8</xdr:row>
      <xdr:rowOff>4428</xdr:rowOff>
    </xdr:to>
    <xdr:sp macro="" textlink="">
      <xdr:nvSpPr>
        <xdr:cNvPr id="3074" name="Rectangle 2">
          <a:extLst>
            <a:ext uri="{FF2B5EF4-FFF2-40B4-BE49-F238E27FC236}">
              <a16:creationId xmlns:a16="http://schemas.microsoft.com/office/drawing/2014/main" id="{00000000-0008-0000-0100-0000020C0000}"/>
            </a:ext>
          </a:extLst>
        </xdr:cNvPr>
        <xdr:cNvSpPr>
          <a:spLocks noChangeArrowheads="1"/>
        </xdr:cNvSpPr>
      </xdr:nvSpPr>
      <xdr:spPr bwMode="auto">
        <a:xfrm>
          <a:off x="7762875" y="790575"/>
          <a:ext cx="209550" cy="581025"/>
        </a:xfrm>
        <a:prstGeom prst="rect">
          <a:avLst/>
        </a:prstGeom>
        <a:solidFill>
          <a:srgbClr val="99CCFF"/>
        </a:solidFill>
        <a:ln>
          <a:noFill/>
        </a:ln>
      </xdr:spPr>
      <xdr:txBody>
        <a:bodyPr vertOverflow="clip" vert="wordArtVertRtl" wrap="square" lIns="0" tIns="0" rIns="36576" bIns="0" anchor="ctr" upright="1"/>
        <a:lstStyle/>
        <a:p>
          <a:pPr algn="ctr" rtl="0">
            <a:defRPr sz="1000"/>
          </a:pPr>
          <a:r>
            <a:rPr lang="ja-JP" altLang="en-US" sz="1100" b="1" i="0" u="none" strike="noStrike" baseline="0">
              <a:solidFill>
                <a:srgbClr val="FFFFFF"/>
              </a:solidFill>
              <a:latin typeface="ＭＳ Ｐゴシック"/>
              <a:ea typeface="ＭＳ Ｐゴシック"/>
            </a:rPr>
            <a:t>設定</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26"/>
  <sheetViews>
    <sheetView showGridLines="0" tabSelected="1" workbookViewId="0">
      <selection activeCell="C300" sqref="C300"/>
    </sheetView>
  </sheetViews>
  <sheetFormatPr defaultColWidth="8.875" defaultRowHeight="13.5" x14ac:dyDescent="0.15"/>
  <sheetData>
    <row r="2" spans="1:10" ht="21" x14ac:dyDescent="0.15">
      <c r="A2" s="29" t="s">
        <v>47</v>
      </c>
      <c r="G2" t="s">
        <v>142</v>
      </c>
      <c r="J2" t="s">
        <v>141</v>
      </c>
    </row>
    <row r="4" spans="1:10" x14ac:dyDescent="0.15">
      <c r="A4" s="4" t="s">
        <v>48</v>
      </c>
    </row>
    <row r="36" spans="1:1" ht="15.75" customHeight="1" x14ac:dyDescent="0.15"/>
    <row r="37" spans="1:1" ht="14.25" x14ac:dyDescent="0.15">
      <c r="A37" s="28" t="s">
        <v>49</v>
      </c>
    </row>
    <row r="45" spans="1:1" x14ac:dyDescent="0.15">
      <c r="A45" s="30" t="s">
        <v>50</v>
      </c>
    </row>
    <row r="47" spans="1:1" x14ac:dyDescent="0.15">
      <c r="A47" t="s">
        <v>51</v>
      </c>
    </row>
    <row r="48" spans="1:1" x14ac:dyDescent="0.15">
      <c r="A48" t="s">
        <v>52</v>
      </c>
    </row>
    <row r="51" spans="2:5" x14ac:dyDescent="0.15">
      <c r="B51" t="s">
        <v>57</v>
      </c>
    </row>
    <row r="52" spans="2:5" x14ac:dyDescent="0.15">
      <c r="B52" s="79" t="s">
        <v>53</v>
      </c>
      <c r="C52" s="79"/>
      <c r="D52" s="79" t="s">
        <v>54</v>
      </c>
      <c r="E52" s="79"/>
    </row>
    <row r="53" spans="2:5" x14ac:dyDescent="0.15">
      <c r="B53" s="80">
        <v>0.36458333333333331</v>
      </c>
      <c r="C53" s="80"/>
      <c r="D53" s="80">
        <v>0.36458333333333331</v>
      </c>
      <c r="E53" s="80"/>
    </row>
    <row r="54" spans="2:5" x14ac:dyDescent="0.15">
      <c r="B54" s="80">
        <v>0.36527777777777781</v>
      </c>
      <c r="C54" s="80"/>
      <c r="D54" s="80">
        <v>0.375</v>
      </c>
      <c r="E54" s="80"/>
    </row>
    <row r="55" spans="2:5" x14ac:dyDescent="0.15">
      <c r="B55" s="80">
        <v>0.375</v>
      </c>
      <c r="C55" s="80"/>
      <c r="D55" s="80">
        <v>0.375</v>
      </c>
      <c r="E55" s="80"/>
    </row>
    <row r="56" spans="2:5" x14ac:dyDescent="0.15">
      <c r="B56" s="80">
        <v>0.3756944444444445</v>
      </c>
      <c r="C56" s="80"/>
      <c r="D56" s="80">
        <v>0.38541666666666669</v>
      </c>
      <c r="E56" s="80"/>
    </row>
    <row r="59" spans="2:5" x14ac:dyDescent="0.15">
      <c r="B59" t="s">
        <v>62</v>
      </c>
    </row>
    <row r="60" spans="2:5" x14ac:dyDescent="0.15">
      <c r="B60" s="79" t="s">
        <v>55</v>
      </c>
      <c r="C60" s="79"/>
      <c r="D60" s="79" t="s">
        <v>56</v>
      </c>
      <c r="E60" s="79"/>
    </row>
    <row r="61" spans="2:5" x14ac:dyDescent="0.15">
      <c r="B61" s="80">
        <v>0.70763888888888893</v>
      </c>
      <c r="C61" s="80"/>
      <c r="D61" s="80">
        <v>0.69791666666666663</v>
      </c>
      <c r="E61" s="80"/>
    </row>
    <row r="62" spans="2:5" x14ac:dyDescent="0.15">
      <c r="B62" s="80">
        <v>0.70833333333333337</v>
      </c>
      <c r="C62" s="80"/>
      <c r="D62" s="80">
        <v>0.70833333333333337</v>
      </c>
      <c r="E62" s="80"/>
    </row>
    <row r="63" spans="2:5" x14ac:dyDescent="0.15">
      <c r="B63" s="80">
        <v>0.7090277777777777</v>
      </c>
      <c r="C63" s="80"/>
      <c r="D63" s="80">
        <v>0.70833333333333337</v>
      </c>
      <c r="E63" s="80"/>
    </row>
    <row r="64" spans="2:5" x14ac:dyDescent="0.15">
      <c r="B64" s="80">
        <v>0.71805555555555556</v>
      </c>
      <c r="C64" s="80"/>
      <c r="D64" s="80">
        <v>0.70833333333333337</v>
      </c>
      <c r="E64" s="80"/>
    </row>
    <row r="66" spans="1:1" x14ac:dyDescent="0.15">
      <c r="A66" t="s">
        <v>58</v>
      </c>
    </row>
    <row r="73" spans="1:1" x14ac:dyDescent="0.15">
      <c r="A73" t="s">
        <v>59</v>
      </c>
    </row>
    <row r="74" spans="1:1" x14ac:dyDescent="0.15">
      <c r="A74" t="s">
        <v>60</v>
      </c>
    </row>
    <row r="79" spans="1:1" x14ac:dyDescent="0.15">
      <c r="A79" t="s">
        <v>135</v>
      </c>
    </row>
    <row r="80" spans="1:1" x14ac:dyDescent="0.15">
      <c r="A80" t="s">
        <v>136</v>
      </c>
    </row>
    <row r="81" spans="1:5" x14ac:dyDescent="0.15">
      <c r="A81" t="s">
        <v>137</v>
      </c>
    </row>
    <row r="88" spans="1:5" x14ac:dyDescent="0.15">
      <c r="A88" t="s">
        <v>61</v>
      </c>
    </row>
    <row r="91" spans="1:5" x14ac:dyDescent="0.15">
      <c r="B91" t="s">
        <v>63</v>
      </c>
    </row>
    <row r="92" spans="1:5" x14ac:dyDescent="0.15">
      <c r="B92" s="79" t="s">
        <v>64</v>
      </c>
      <c r="C92" s="79"/>
      <c r="D92" s="79" t="s">
        <v>56</v>
      </c>
      <c r="E92" s="79"/>
    </row>
    <row r="93" spans="1:5" x14ac:dyDescent="0.15">
      <c r="B93" s="82">
        <v>0</v>
      </c>
      <c r="C93" s="82"/>
      <c r="D93" s="82">
        <v>0</v>
      </c>
      <c r="E93" s="82"/>
    </row>
    <row r="94" spans="1:5" x14ac:dyDescent="0.15">
      <c r="B94" s="82">
        <v>1</v>
      </c>
      <c r="C94" s="82"/>
      <c r="D94" s="82">
        <v>15</v>
      </c>
      <c r="E94" s="82"/>
    </row>
    <row r="95" spans="1:5" x14ac:dyDescent="0.15">
      <c r="B95" s="82">
        <v>15</v>
      </c>
      <c r="C95" s="82"/>
      <c r="D95" s="82">
        <v>15</v>
      </c>
      <c r="E95" s="82"/>
    </row>
    <row r="96" spans="1:5" x14ac:dyDescent="0.15">
      <c r="B96" s="82">
        <v>16</v>
      </c>
      <c r="C96" s="82"/>
      <c r="D96" s="82">
        <v>30</v>
      </c>
      <c r="E96" s="82"/>
    </row>
    <row r="99" spans="1:9" x14ac:dyDescent="0.15">
      <c r="A99" t="s">
        <v>65</v>
      </c>
    </row>
    <row r="102" spans="1:9" x14ac:dyDescent="0.15">
      <c r="A102" s="31" t="s">
        <v>70</v>
      </c>
      <c r="B102" t="s">
        <v>69</v>
      </c>
      <c r="D102" t="s">
        <v>73</v>
      </c>
    </row>
    <row r="103" spans="1:9" x14ac:dyDescent="0.15">
      <c r="B103" t="s">
        <v>72</v>
      </c>
    </row>
    <row r="104" spans="1:9" x14ac:dyDescent="0.15">
      <c r="B104" t="s">
        <v>68</v>
      </c>
    </row>
    <row r="105" spans="1:9" x14ac:dyDescent="0.15">
      <c r="B105" s="79" t="s">
        <v>77</v>
      </c>
      <c r="C105" s="79"/>
      <c r="D105" s="79"/>
      <c r="E105" s="79"/>
      <c r="F105" s="79" t="s">
        <v>76</v>
      </c>
      <c r="G105" s="79"/>
      <c r="H105" s="79" t="s">
        <v>75</v>
      </c>
      <c r="I105" s="79"/>
    </row>
    <row r="106" spans="1:9" x14ac:dyDescent="0.15">
      <c r="B106" s="78" t="s">
        <v>71</v>
      </c>
      <c r="C106" s="78"/>
      <c r="D106" s="78"/>
      <c r="E106" s="78"/>
      <c r="F106" s="80">
        <v>0.23958333333333334</v>
      </c>
      <c r="G106" s="81"/>
      <c r="H106" s="80">
        <v>3.125E-2</v>
      </c>
      <c r="I106" s="81"/>
    </row>
    <row r="107" spans="1:9" x14ac:dyDescent="0.15">
      <c r="B107" s="78" t="s">
        <v>27</v>
      </c>
      <c r="C107" s="78"/>
      <c r="D107" s="78"/>
      <c r="E107" s="78"/>
      <c r="F107" s="80">
        <v>0.23958333333333334</v>
      </c>
      <c r="G107" s="81"/>
      <c r="H107" s="80">
        <v>3.125E-2</v>
      </c>
      <c r="I107" s="81"/>
    </row>
    <row r="108" spans="1:9" x14ac:dyDescent="0.15">
      <c r="B108" s="78" t="s">
        <v>74</v>
      </c>
      <c r="C108" s="78"/>
      <c r="D108" s="78"/>
      <c r="E108" s="78"/>
      <c r="F108" s="80">
        <v>0.23958333333333334</v>
      </c>
      <c r="G108" s="81"/>
      <c r="H108" s="81">
        <v>0</v>
      </c>
      <c r="I108" s="81"/>
    </row>
    <row r="117" spans="1:1" x14ac:dyDescent="0.15">
      <c r="A117" t="s">
        <v>78</v>
      </c>
    </row>
    <row r="125" spans="1:1" x14ac:dyDescent="0.15">
      <c r="A125" t="s">
        <v>79</v>
      </c>
    </row>
    <row r="126" spans="1:1" x14ac:dyDescent="0.15">
      <c r="A126" t="s">
        <v>80</v>
      </c>
    </row>
    <row r="133" spans="1:1" x14ac:dyDescent="0.15">
      <c r="A133" t="s">
        <v>81</v>
      </c>
    </row>
    <row r="135" spans="1:1" x14ac:dyDescent="0.15">
      <c r="A135" t="s">
        <v>82</v>
      </c>
    </row>
    <row r="136" spans="1:1" x14ac:dyDescent="0.15">
      <c r="A136" t="s">
        <v>83</v>
      </c>
    </row>
    <row r="138" spans="1:1" x14ac:dyDescent="0.15">
      <c r="A138" t="s">
        <v>84</v>
      </c>
    </row>
    <row r="161" spans="1:1" x14ac:dyDescent="0.15">
      <c r="A161" t="s">
        <v>85</v>
      </c>
    </row>
    <row r="169" spans="1:1" x14ac:dyDescent="0.15">
      <c r="A169" t="s">
        <v>138</v>
      </c>
    </row>
    <row r="172" spans="1:1" ht="14.25" x14ac:dyDescent="0.15">
      <c r="A172" s="28" t="s">
        <v>139</v>
      </c>
    </row>
    <row r="174" spans="1:1" x14ac:dyDescent="0.15">
      <c r="A174" t="s">
        <v>86</v>
      </c>
    </row>
    <row r="185" spans="2:4" x14ac:dyDescent="0.15">
      <c r="B185" s="4" t="s">
        <v>35</v>
      </c>
      <c r="D185" t="s">
        <v>116</v>
      </c>
    </row>
    <row r="186" spans="2:4" x14ac:dyDescent="0.15">
      <c r="B186" s="4"/>
    </row>
    <row r="187" spans="2:4" x14ac:dyDescent="0.15">
      <c r="B187" s="4" t="s">
        <v>92</v>
      </c>
      <c r="D187" t="s">
        <v>117</v>
      </c>
    </row>
    <row r="188" spans="2:4" x14ac:dyDescent="0.15">
      <c r="B188" s="4"/>
    </row>
    <row r="189" spans="2:4" x14ac:dyDescent="0.15">
      <c r="B189" s="4" t="s">
        <v>96</v>
      </c>
      <c r="D189" t="s">
        <v>118</v>
      </c>
    </row>
    <row r="190" spans="2:4" x14ac:dyDescent="0.15">
      <c r="B190" s="4"/>
    </row>
    <row r="191" spans="2:4" x14ac:dyDescent="0.15">
      <c r="B191" s="4" t="s">
        <v>119</v>
      </c>
      <c r="D191" t="s">
        <v>120</v>
      </c>
    </row>
    <row r="192" spans="2:4" x14ac:dyDescent="0.15">
      <c r="B192" s="4"/>
    </row>
    <row r="193" spans="1:4" x14ac:dyDescent="0.15">
      <c r="B193" s="4" t="s">
        <v>121</v>
      </c>
      <c r="D193" t="s">
        <v>122</v>
      </c>
    </row>
    <row r="194" spans="1:4" x14ac:dyDescent="0.15">
      <c r="B194" s="4"/>
    </row>
    <row r="195" spans="1:4" x14ac:dyDescent="0.15">
      <c r="B195" s="4" t="s">
        <v>123</v>
      </c>
      <c r="D195" t="s">
        <v>124</v>
      </c>
    </row>
    <row r="196" spans="1:4" x14ac:dyDescent="0.15">
      <c r="B196" s="4"/>
    </row>
    <row r="197" spans="1:4" x14ac:dyDescent="0.15">
      <c r="B197" s="4" t="s">
        <v>125</v>
      </c>
      <c r="D197" t="s">
        <v>126</v>
      </c>
    </row>
    <row r="198" spans="1:4" x14ac:dyDescent="0.15">
      <c r="B198" s="4"/>
    </row>
    <row r="199" spans="1:4" x14ac:dyDescent="0.15">
      <c r="B199" s="4" t="s">
        <v>127</v>
      </c>
      <c r="D199" t="s">
        <v>131</v>
      </c>
    </row>
    <row r="200" spans="1:4" x14ac:dyDescent="0.15">
      <c r="B200" s="4"/>
    </row>
    <row r="201" spans="1:4" x14ac:dyDescent="0.15">
      <c r="B201" s="4" t="s">
        <v>128</v>
      </c>
      <c r="D201" t="s">
        <v>132</v>
      </c>
    </row>
    <row r="202" spans="1:4" x14ac:dyDescent="0.15">
      <c r="B202" s="4"/>
    </row>
    <row r="203" spans="1:4" x14ac:dyDescent="0.15">
      <c r="B203" s="4" t="s">
        <v>129</v>
      </c>
      <c r="D203" t="s">
        <v>133</v>
      </c>
    </row>
    <row r="204" spans="1:4" x14ac:dyDescent="0.15">
      <c r="B204" s="4"/>
    </row>
    <row r="205" spans="1:4" x14ac:dyDescent="0.15">
      <c r="B205" s="4" t="s">
        <v>130</v>
      </c>
      <c r="D205" t="s">
        <v>134</v>
      </c>
    </row>
    <row r="206" spans="1:4" x14ac:dyDescent="0.15">
      <c r="B206" s="4"/>
    </row>
    <row r="207" spans="1:4" x14ac:dyDescent="0.15">
      <c r="B207" s="4"/>
    </row>
    <row r="208" spans="1:4" ht="14.25" x14ac:dyDescent="0.15">
      <c r="A208" s="28"/>
      <c r="B208" s="4"/>
    </row>
    <row r="209" spans="1:1" ht="14.25" x14ac:dyDescent="0.15">
      <c r="A209" s="28"/>
    </row>
    <row r="210" spans="1:1" ht="14.25" x14ac:dyDescent="0.15">
      <c r="A210" s="28"/>
    </row>
    <row r="211" spans="1:1" ht="14.25" x14ac:dyDescent="0.15">
      <c r="A211" s="28" t="s">
        <v>87</v>
      </c>
    </row>
    <row r="212" spans="1:1" ht="14.25" x14ac:dyDescent="0.15">
      <c r="A212" s="104" t="s">
        <v>143</v>
      </c>
    </row>
    <row r="213" spans="1:1" ht="14.25" x14ac:dyDescent="0.15">
      <c r="A213" s="104" t="s">
        <v>144</v>
      </c>
    </row>
    <row r="214" spans="1:1" ht="14.25" x14ac:dyDescent="0.15">
      <c r="A214" s="28"/>
    </row>
    <row r="215" spans="1:1" ht="14.25" x14ac:dyDescent="0.15">
      <c r="A215" s="28"/>
    </row>
    <row r="216" spans="1:1" ht="14.25" x14ac:dyDescent="0.15">
      <c r="A216" s="28"/>
    </row>
    <row r="217" spans="1:1" ht="14.25" x14ac:dyDescent="0.15">
      <c r="A217" s="28"/>
    </row>
    <row r="218" spans="1:1" ht="14.25" x14ac:dyDescent="0.15">
      <c r="A218" s="28"/>
    </row>
    <row r="219" spans="1:1" ht="14.25" x14ac:dyDescent="0.15">
      <c r="A219" s="28"/>
    </row>
    <row r="220" spans="1:1" ht="14.25" x14ac:dyDescent="0.15">
      <c r="A220" s="28"/>
    </row>
    <row r="221" spans="1:1" ht="14.25" x14ac:dyDescent="0.15">
      <c r="A221" s="28"/>
    </row>
    <row r="222" spans="1:1" ht="14.25" x14ac:dyDescent="0.15">
      <c r="A222" s="28"/>
    </row>
    <row r="223" spans="1:1" ht="14.25" x14ac:dyDescent="0.15">
      <c r="A223" s="28"/>
    </row>
    <row r="224" spans="1:1" ht="14.25" x14ac:dyDescent="0.15">
      <c r="A224" s="28"/>
    </row>
    <row r="225" spans="1:1" ht="14.25" x14ac:dyDescent="0.15">
      <c r="A225" s="28"/>
    </row>
    <row r="226" spans="1:1" ht="14.25" x14ac:dyDescent="0.15">
      <c r="A226" s="28"/>
    </row>
    <row r="227" spans="1:1" ht="14.25" x14ac:dyDescent="0.15">
      <c r="A227" s="28"/>
    </row>
    <row r="228" spans="1:1" ht="14.25" x14ac:dyDescent="0.15">
      <c r="A228" s="28"/>
    </row>
    <row r="229" spans="1:1" ht="14.25" x14ac:dyDescent="0.15">
      <c r="A229" s="28"/>
    </row>
    <row r="230" spans="1:1" ht="14.25" x14ac:dyDescent="0.15">
      <c r="A230" s="28"/>
    </row>
    <row r="231" spans="1:1" ht="14.25" x14ac:dyDescent="0.15">
      <c r="A231" s="28"/>
    </row>
    <row r="232" spans="1:1" ht="14.25" x14ac:dyDescent="0.15">
      <c r="A232" s="28"/>
    </row>
    <row r="233" spans="1:1" ht="14.25" x14ac:dyDescent="0.15">
      <c r="A233" s="28"/>
    </row>
    <row r="234" spans="1:1" ht="14.25" x14ac:dyDescent="0.15">
      <c r="A234" s="28"/>
    </row>
    <row r="235" spans="1:1" ht="14.25" x14ac:dyDescent="0.15">
      <c r="A235" s="28"/>
    </row>
    <row r="236" spans="1:1" ht="14.25" x14ac:dyDescent="0.15">
      <c r="A236" s="104" t="s">
        <v>145</v>
      </c>
    </row>
    <row r="237" spans="1:1" ht="14.25" x14ac:dyDescent="0.15">
      <c r="A237" s="28"/>
    </row>
    <row r="238" spans="1:1" ht="14.25" x14ac:dyDescent="0.15">
      <c r="A238" s="28"/>
    </row>
    <row r="239" spans="1:1" ht="14.25" x14ac:dyDescent="0.15">
      <c r="A239" s="28"/>
    </row>
    <row r="240" spans="1:1" ht="14.25" x14ac:dyDescent="0.15">
      <c r="A240" s="28"/>
    </row>
    <row r="241" spans="1:1" ht="14.25" x14ac:dyDescent="0.15">
      <c r="A241" s="28"/>
    </row>
    <row r="242" spans="1:1" ht="14.25" x14ac:dyDescent="0.15">
      <c r="A242" s="28"/>
    </row>
    <row r="243" spans="1:1" ht="14.25" x14ac:dyDescent="0.15">
      <c r="A243" s="28"/>
    </row>
    <row r="244" spans="1:1" ht="14.25" x14ac:dyDescent="0.15">
      <c r="A244" s="28"/>
    </row>
    <row r="245" spans="1:1" ht="14.25" x14ac:dyDescent="0.15">
      <c r="A245" s="28"/>
    </row>
    <row r="246" spans="1:1" ht="14.25" x14ac:dyDescent="0.15">
      <c r="A246" s="28"/>
    </row>
    <row r="247" spans="1:1" ht="14.25" x14ac:dyDescent="0.15">
      <c r="A247" s="28"/>
    </row>
    <row r="248" spans="1:1" ht="14.25" x14ac:dyDescent="0.15">
      <c r="A248" s="28"/>
    </row>
    <row r="249" spans="1:1" ht="14.25" x14ac:dyDescent="0.15">
      <c r="A249" s="28"/>
    </row>
    <row r="250" spans="1:1" ht="14.25" x14ac:dyDescent="0.15">
      <c r="A250" s="28"/>
    </row>
    <row r="251" spans="1:1" ht="14.25" x14ac:dyDescent="0.15">
      <c r="A251" s="28"/>
    </row>
    <row r="252" spans="1:1" ht="14.25" x14ac:dyDescent="0.15">
      <c r="A252" s="28"/>
    </row>
    <row r="253" spans="1:1" ht="14.25" x14ac:dyDescent="0.15">
      <c r="A253" s="28"/>
    </row>
    <row r="254" spans="1:1" ht="14.25" x14ac:dyDescent="0.15">
      <c r="A254" s="28"/>
    </row>
    <row r="255" spans="1:1" ht="14.25" x14ac:dyDescent="0.15">
      <c r="A255" s="28"/>
    </row>
    <row r="256" spans="1:1" ht="14.25" x14ac:dyDescent="0.15">
      <c r="A256" s="28"/>
    </row>
    <row r="257" spans="1:1" ht="14.25" x14ac:dyDescent="0.15">
      <c r="A257" s="28"/>
    </row>
    <row r="258" spans="1:1" ht="14.25" x14ac:dyDescent="0.15">
      <c r="A258" s="28"/>
    </row>
    <row r="259" spans="1:1" ht="14.25" x14ac:dyDescent="0.15">
      <c r="A259" s="28"/>
    </row>
    <row r="261" spans="1:1" x14ac:dyDescent="0.15">
      <c r="A261" t="s">
        <v>146</v>
      </c>
    </row>
    <row r="262" spans="1:1" x14ac:dyDescent="0.15">
      <c r="A262" t="s">
        <v>147</v>
      </c>
    </row>
    <row r="288" spans="1:1" ht="14.25" x14ac:dyDescent="0.15">
      <c r="A288" s="28" t="s">
        <v>88</v>
      </c>
    </row>
    <row r="289" spans="1:1" x14ac:dyDescent="0.15">
      <c r="A289" t="s">
        <v>91</v>
      </c>
    </row>
    <row r="290" spans="1:1" x14ac:dyDescent="0.15">
      <c r="A290" t="s">
        <v>89</v>
      </c>
    </row>
    <row r="292" spans="1:1" x14ac:dyDescent="0.15">
      <c r="A292" t="s">
        <v>90</v>
      </c>
    </row>
    <row r="294" spans="1:1" x14ac:dyDescent="0.15">
      <c r="A294" t="s">
        <v>148</v>
      </c>
    </row>
    <row r="296" spans="1:1" x14ac:dyDescent="0.15">
      <c r="A296" t="inlineStr">
        <is>
          <t>■Pochikin Shift（応援勤務・同日複数回勤務）への対応について</t>
        </is>
      </c>
    </row>
    <row r="297" spans="1:1" x14ac:dyDescent="0.15">
      <c r="A297" t="inlineStr">
        <is>
          <t/>
        </is>
      </c>
    </row>
    <row r="298" spans="1:1" x14ac:dyDescent="0.15">
      <c r="A298" t="inlineStr">
        <is>
          <t>Pochikin Shiftでは応援勤務と同日複数回勤務に対応したため、同じ営業日の打刻データが</t>
        </is>
      </c>
    </row>
    <row r="299" spans="1:1" x14ac:dyDescent="0.15">
      <c r="A299" t="inlineStr">
        <is>
          <t>複数行に分かれて出力されることがあります。v1.4では以下を変更し、そのまま貼り付けて</t>
        </is>
      </c>
    </row>
    <row r="300" spans="1:1" x14ac:dyDescent="0.15">
      <c r="A300" t="inlineStr">
        <is>
          <t>集計できるようにしました。</t>
        </is>
      </c>
    </row>
    <row r="301" spans="1:1" x14ac:dyDescent="0.15">
      <c r="A301" t="inlineStr">
        <is>
          <t/>
        </is>
      </c>
    </row>
    <row r="302" spans="1:1" x14ac:dyDescent="0.15">
      <c r="A302" t="inlineStr">
        <is>
          <t>①貼り付け可能な行数を31行から100行に拡張しました。（9行目～108行目）</t>
        </is>
      </c>
    </row>
    <row r="303" spans="1:1" x14ac:dyDescent="0.15">
      <c r="A303" t="inlineStr">
        <is>
          <t/>
        </is>
      </c>
    </row>
    <row r="304" spans="1:1" x14ac:dyDescent="0.15">
      <c r="A304" t="inlineStr">
        <is>
          <t>②「出勤日数」を行数ではなく日付のユニーク数で数えるようにしました。</t>
        </is>
      </c>
    </row>
    <row r="305" spans="1:1" x14ac:dyDescent="0.15">
      <c r="A305" t="inlineStr">
        <is>
          <t>　同じ営業日に複数回勤務しても、交通費は1日分だけ計上されます。</t>
        </is>
      </c>
    </row>
    <row r="306" spans="1:1" x14ac:dyDescent="0.15">
      <c r="A306" t="inlineStr">
        <is>
          <t/>
        </is>
      </c>
    </row>
    <row r="307" spans="1:1" x14ac:dyDescent="0.15">
      <c r="A307" t="inlineStr">
        <is>
          <t>③貼り付けたデータが最終行（108行目）に達した場合、氏名欄にERRORを表示します。</t>
        </is>
      </c>
    </row>
    <row r="308" spans="1:1" x14ac:dyDescent="0.15">
      <c r="A308" t="inlineStr">
        <is>
          <t>　行数が足りずに集計から漏れることを防ぐための警告です。</t>
        </is>
      </c>
    </row>
    <row r="309" spans="1:1" x14ac:dyDescent="0.15">
      <c r="A309" t="inlineStr">
        <is>
          <t/>
        </is>
      </c>
    </row>
    <row r="310" spans="1:1" x14ac:dyDescent="0.15">
      <c r="A310" t="inlineStr">
        <is>
          <t>④複数名のデータを誤って貼り付けた場合の検知が働いていなかった不具合を修正しました。</t>
        </is>
      </c>
    </row>
    <row r="311" spans="1:1" x14ac:dyDescent="0.15">
      <c r="A311" t="inlineStr">
        <is>
          <t/>
        </is>
      </c>
    </row>
    <row r="312" spans="1:1" x14ac:dyDescent="0.15">
      <c r="A312" t="inlineStr">
        <is>
          <t>※総労働時間・深夜割増時間・休日割増時間は行ごとに計算して合計するため、</t>
        </is>
      </c>
    </row>
    <row r="313" spans="1:1" x14ac:dyDescent="0.15">
      <c r="A313" t="inlineStr">
        <is>
          <t>　同じ営業日が複数行になっても正しく集計されます。</t>
        </is>
      </c>
    </row>
    <row r="314" spans="1:1" x14ac:dyDescent="0.15">
      <c r="A314" t="inlineStr">
        <is>
          <t/>
        </is>
      </c>
    </row>
    <row r="315" spans="1:1" x14ac:dyDescent="0.15">
      <c r="A315" t="inlineStr">
        <is>
          <t>※深夜割増は24時以降を25:00のように表記したデータを前提としています。</t>
        </is>
      </c>
    </row>
    <row r="316" spans="1:1" x14ac:dyDescent="0.15">
      <c r="A316" t="inlineStr">
        <is>
          <t>　日をまたぐ勤務は必ず24時超えの表記で出力してください。</t>
        </is>
      </c>
    </row>
    <row r="317" spans="1:1" x14ac:dyDescent="0.15">
      <c r="A317" t="inlineStr">
        <is>
          <t/>
        </is>
      </c>
    </row>
    <row r="318" spans="1:1" x14ac:dyDescent="0.15">
      <c r="A318" t="inlineStr">
        <is>
          <t>※応援勤務の拠点別集計はこのテンプレートでは行いません。給与計算は従業員単位のため、</t>
        </is>
      </c>
    </row>
    <row r="319" spans="1:1" x14ac:dyDescent="0.15">
      <c r="A319" t="inlineStr">
        <is>
          <t>　拠点は集計結果に影響しません。拠点別の人件費はPochikin Shiftの管理画面をご確認ください。</t>
        </is>
      </c>
    </row>
    <row r="320" spans="1:1" x14ac:dyDescent="0.15">
      <c r="A320" t="inlineStr">
        <is>
          <t/>
        </is>
      </c>
    </row>
    <row r="321" spans="1:1" x14ac:dyDescent="0.15">
      <c r="A321" t="inlineStr">
        <is>
          <t>⑤残業割増時間を「行単位」から「営業日単位」の計算に変更しました。</t>
        </is>
      </c>
    </row>
    <row r="322" spans="1:1" x14ac:dyDescent="0.15">
      <c r="A322" t="inlineStr">
        <is>
          <t>　同じ営業日の勤務時間を合計してから所定労働時間を差し引きます。</t>
        </is>
      </c>
    </row>
    <row r="323" spans="1:1" x14ac:dyDescent="0.15">
      <c r="A323" t="inlineStr">
        <is>
          <t>　1日1行のデータでは結果は変わりませんが、同じ営業日が複数行になる場合、</t>
        </is>
      </c>
    </row>
    <row r="324" spans="1:1" x14ac:dyDescent="0.15">
      <c r="A324" t="inlineStr">
        <is>
          <t>　変更前は残業が過小に計上されていました。（例：5時間＋5時間＝日計10時間を</t>
        </is>
      </c>
    </row>
    <row r="325" spans="1:1" x14ac:dyDescent="0.15">
      <c r="A325" t="inlineStr">
        <is>
          <t>　どちらも8時間以下と判定し、残業0時間としていた）</t>
        </is>
      </c>
    </row>
    <row r="326" spans="1:1" x14ac:dyDescent="0.15">
      <c r="A326" t="inlineStr">
        <is>
          <t>　残業時間はその営業日の最初の行にまとめて計上されます。</t>
        </is>
      </c>
    </row>
  </sheetData>
  <mergeCells count="42">
    <mergeCell ref="B52:C52"/>
    <mergeCell ref="D52:E52"/>
    <mergeCell ref="B53:C53"/>
    <mergeCell ref="B54:C54"/>
    <mergeCell ref="B55:C55"/>
    <mergeCell ref="D53:E53"/>
    <mergeCell ref="D54:E54"/>
    <mergeCell ref="D55:E55"/>
    <mergeCell ref="B63:C63"/>
    <mergeCell ref="D63:E63"/>
    <mergeCell ref="B56:C56"/>
    <mergeCell ref="D56:E56"/>
    <mergeCell ref="B64:C64"/>
    <mergeCell ref="D64:E64"/>
    <mergeCell ref="B60:C60"/>
    <mergeCell ref="D60:E60"/>
    <mergeCell ref="B61:C61"/>
    <mergeCell ref="D61:E61"/>
    <mergeCell ref="B62:C62"/>
    <mergeCell ref="D62:E62"/>
    <mergeCell ref="B92:C92"/>
    <mergeCell ref="D92:E92"/>
    <mergeCell ref="B93:C93"/>
    <mergeCell ref="D93:E93"/>
    <mergeCell ref="B94:C94"/>
    <mergeCell ref="D94:E94"/>
    <mergeCell ref="B95:C95"/>
    <mergeCell ref="D95:E95"/>
    <mergeCell ref="B96:C96"/>
    <mergeCell ref="D96:E96"/>
    <mergeCell ref="B106:E106"/>
    <mergeCell ref="B108:E108"/>
    <mergeCell ref="F105:G105"/>
    <mergeCell ref="H105:I105"/>
    <mergeCell ref="F106:G106"/>
    <mergeCell ref="H106:I106"/>
    <mergeCell ref="F107:G107"/>
    <mergeCell ref="H107:I107"/>
    <mergeCell ref="F108:G108"/>
    <mergeCell ref="H108:I108"/>
    <mergeCell ref="B105:E105"/>
    <mergeCell ref="B107:E107"/>
  </mergeCells>
  <phoneticPr fontId="2"/>
  <pageMargins left="0.75" right="0.75" top="1" bottom="1" header="0.51200000000000001" footer="0.51200000000000001"/>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108"/>
  <sheetViews>
    <sheetView showGridLines="0" zoomScale="90" zoomScaleNormal="90" workbookViewId="0">
      <selection activeCell="A4" sqref="A4"/>
    </sheetView>
  </sheetViews>
  <sheetFormatPr defaultColWidth="8.875" defaultRowHeight="13.5" x14ac:dyDescent="0.15"/>
  <cols>
    <col min="1" max="1" width="12.5" style="10" customWidth="1"/>
    <col min="2" max="2" width="11.625" style="10" customWidth="1"/>
    <col min="3" max="3" width="10.875" style="10" customWidth="1"/>
    <col min="4" max="4" width="9.625" style="10" customWidth="1"/>
    <col min="5" max="5" width="10.875" style="10" customWidth="1"/>
    <col min="6" max="6" width="10.125" style="10" customWidth="1"/>
    <col min="7" max="9" width="8.875" style="10"/>
    <col min="10" max="10" width="9.625" style="10" bestFit="1" customWidth="1"/>
    <col min="11" max="14" width="9.625" style="10" customWidth="1"/>
    <col min="15" max="15" width="9.5" style="10" hidden="1" customWidth="1"/>
    <col min="16" max="19" width="9" style="10" customWidth="1"/>
    <col min="20" max="20" width="9" style="10" hidden="1" customWidth="1"/>
    <col min="21" max="24" width="9" style="10" customWidth="1"/>
    <col min="25" max="30" width="9" style="10" hidden="1" customWidth="1"/>
    <col min="31" max="32" width="9.625" style="10" hidden="1" customWidth="1"/>
    <col min="33" max="33" width="12.375" style="10" hidden="1" customWidth="1"/>
    <col min="34" max="38" width="9" style="10" hidden="1" customWidth="1"/>
    <col min="39" max="39" width="8.625" style="10" hidden="1" customWidth="1"/>
    <col min="40" max="40" width="10.75" style="10" hidden="1" customWidth="1"/>
    <col min="41" max="42" width="8.125" style="10" hidden="1" customWidth="1"/>
    <col min="43" max="43" width="8.875" style="10" hidden="1" customWidth="1"/>
    <col min="44" max="44" width="15.5" style="10" hidden="1" customWidth="1"/>
    <col min="45" max="45" width="8.875" style="10" hidden="1" customWidth="1"/>
    <col min="46" max="46" width="3.625" style="10" customWidth="1"/>
    <col min="47" max="47" width="16" style="10" customWidth="1"/>
    <col min="48" max="48" width="9" style="10" customWidth="1"/>
    <col min="49" max="49" width="7.125" style="10" customWidth="1"/>
    <col min="50" max="51" width="8.875" style="10"/>
    <col min="52" max="52" width="8.875" style="10" hidden="1" customWidth="1"/>
    <col min="53" max="53" width="8.875" style="10" hidden="1" customWidth="1"/>
    <col min="54" max="16384" width="8.875" style="10"/>
  </cols>
  <sheetData>
    <row r="1" spans="1:52" x14ac:dyDescent="0.15">
      <c r="A1" s="94" t="s">
        <v>35</v>
      </c>
      <c r="B1" s="94" t="s">
        <v>4</v>
      </c>
      <c r="C1" s="94" t="s">
        <v>0</v>
      </c>
      <c r="D1" s="103" t="s">
        <v>92</v>
      </c>
      <c r="E1" s="103" t="s">
        <v>96</v>
      </c>
      <c r="F1" s="103" t="s">
        <v>108</v>
      </c>
      <c r="G1" s="103"/>
      <c r="H1" s="103"/>
      <c r="I1" s="103"/>
      <c r="J1" s="73" t="s">
        <v>103</v>
      </c>
      <c r="K1" s="74"/>
      <c r="L1" s="74"/>
      <c r="M1" s="75"/>
      <c r="N1" s="53"/>
      <c r="O1" s="53"/>
      <c r="P1" s="53"/>
      <c r="Q1" s="53"/>
      <c r="R1" s="53"/>
      <c r="S1" s="53"/>
    </row>
    <row r="2" spans="1:53" ht="27" customHeight="1" x14ac:dyDescent="0.15">
      <c r="A2" s="94"/>
      <c r="B2" s="94"/>
      <c r="C2" s="94"/>
      <c r="D2" s="103"/>
      <c r="E2" s="103"/>
      <c r="F2" s="73" t="s">
        <v>102</v>
      </c>
      <c r="G2" s="73" t="s">
        <v>104</v>
      </c>
      <c r="H2" s="73" t="s">
        <v>111</v>
      </c>
      <c r="I2" s="73" t="s">
        <v>112</v>
      </c>
      <c r="J2" s="73" t="s">
        <v>113</v>
      </c>
      <c r="K2" s="76" t="s">
        <v>104</v>
      </c>
      <c r="L2" s="77" t="s">
        <v>111</v>
      </c>
      <c r="M2" s="77" t="s">
        <v>112</v>
      </c>
      <c r="N2" s="54"/>
      <c r="O2" s="54"/>
      <c r="P2" s="54"/>
      <c r="Q2" s="54"/>
      <c r="R2" s="54"/>
      <c r="S2" s="54"/>
      <c r="T2" s="8"/>
      <c r="U2" s="9"/>
      <c r="V2" s="9"/>
      <c r="W2" s="9"/>
      <c r="X2" s="9"/>
      <c r="Y2" s="9"/>
      <c r="Z2" s="9"/>
      <c r="AA2" s="9"/>
      <c r="AB2" s="9"/>
      <c r="AC2" s="8"/>
      <c r="AD2" s="9"/>
      <c r="AE2" s="38" t="s">
        <v>97</v>
      </c>
      <c r="AF2" s="38"/>
      <c r="AG2" s="38"/>
      <c r="AH2" s="38"/>
      <c r="AI2" s="38"/>
      <c r="AJ2" s="38"/>
      <c r="AK2" s="38"/>
      <c r="AL2" s="38"/>
      <c r="AM2" s="38"/>
      <c r="AN2" s="38"/>
      <c r="AO2" s="38"/>
      <c r="AP2" s="38"/>
      <c r="AQ2" s="38"/>
      <c r="AR2" s="38"/>
      <c r="AS2" s="38"/>
      <c r="AZ2" s="38" t="s">
        <v>97</v>
      </c>
      <c r="BA2" s="0">
        <f>SUMPRODUCT((C9:C108&lt;&gt;"")/COUNTIF(C9:C108,C9:C108&amp;""))</f>
      </c>
    </row>
    <row r="3" spans="1:53" x14ac:dyDescent="0.15">
      <c r="A3" s="39">
        <v>44044</v>
      </c>
      <c r="B3" s="55" t="str">
        <f>IF(B9="","",B9)</f>
        <v/>
      </c>
      <c r="C3" s="56">
        <f>IF(OR($BA$2&gt;1,$BA$3=1),"ERROR",IF(C9="","",C9))</f>
      </c>
      <c r="D3" s="57">
        <f>SUM(W9:W108)</f>
        <v>0</v>
      </c>
      <c r="E3" s="58">
        <f>SUM(BA9:BA108)</f>
      </c>
      <c r="F3" s="57">
        <f>SUM(M9:M108)</f>
        <v>0</v>
      </c>
      <c r="G3" s="57">
        <f>SUM(N9:N108)</f>
        <v>0</v>
      </c>
      <c r="H3" s="57">
        <f>SUM(P9:P108)</f>
        <v>0</v>
      </c>
      <c r="I3" s="57">
        <f>SUM(Q9:Q108)</f>
        <v>0</v>
      </c>
      <c r="J3" s="57">
        <f>SUM(R9:R108)</f>
        <v>0</v>
      </c>
      <c r="K3" s="59">
        <f>SUM(S9:S108)</f>
        <v>0</v>
      </c>
      <c r="L3" s="59">
        <f>SUM(U9:U108)</f>
        <v>0</v>
      </c>
      <c r="M3" s="59">
        <f>SUM(V9:V108)</f>
        <v>0</v>
      </c>
      <c r="N3" s="11"/>
      <c r="O3" s="11"/>
      <c r="P3" s="11"/>
      <c r="Q3" s="11"/>
      <c r="R3" s="11"/>
      <c r="S3" s="11"/>
      <c r="T3" s="49"/>
      <c r="U3" s="12"/>
      <c r="V3" s="12"/>
      <c r="W3" s="12"/>
      <c r="X3" s="12"/>
      <c r="Y3" s="12"/>
      <c r="Z3" s="12"/>
      <c r="AA3" s="12"/>
      <c r="AB3" s="12"/>
      <c r="AC3" s="11"/>
      <c r="AD3" s="12"/>
      <c r="AE3" s="43"/>
      <c r="AF3" s="43"/>
      <c r="AG3" s="13" t="s">
        <v>41</v>
      </c>
      <c r="AH3" s="13"/>
      <c r="AI3" s="13"/>
      <c r="AJ3" s="13"/>
      <c r="AK3" s="13"/>
      <c r="AL3" s="13"/>
      <c r="AM3" s="13"/>
      <c r="AN3" s="13"/>
      <c r="AO3" s="13"/>
      <c r="AP3" s="13"/>
      <c r="AQ3" s="13"/>
      <c r="AR3" s="13"/>
      <c r="AS3" s="13"/>
      <c r="AU3" s="14" t="s">
        <v>15</v>
      </c>
      <c r="AZ3" s="35"/>
      <c r="BA3" s="0">
        <f>IF(ISNUMBER(W108),1,0)</f>
      </c>
    </row>
    <row r="4" spans="1:52" x14ac:dyDescent="0.15">
      <c r="A4" s="41"/>
      <c r="M4" s="15"/>
      <c r="N4" s="15"/>
      <c r="O4" s="15"/>
      <c r="P4" s="15"/>
      <c r="Q4" s="15"/>
      <c r="R4" s="15"/>
      <c r="S4" s="15"/>
      <c r="T4" s="15"/>
      <c r="U4" s="15"/>
      <c r="V4" s="15"/>
      <c r="W4" s="15"/>
      <c r="X4" s="15"/>
      <c r="Y4" s="15"/>
      <c r="Z4" s="15"/>
      <c r="AA4" s="15"/>
      <c r="AB4" s="15"/>
      <c r="AC4" s="15"/>
      <c r="AD4" s="15"/>
      <c r="AE4" s="44"/>
      <c r="AF4" s="44"/>
      <c r="AG4" s="13"/>
      <c r="AH4" s="13"/>
      <c r="AI4" s="13"/>
      <c r="AJ4" s="13"/>
      <c r="AK4" s="13"/>
      <c r="AL4" s="13"/>
      <c r="AM4" s="13"/>
      <c r="AN4" s="13"/>
      <c r="AO4" s="13"/>
      <c r="AP4" s="13"/>
      <c r="AQ4" s="13"/>
      <c r="AR4" s="13"/>
      <c r="AS4" s="13"/>
      <c r="AU4" s="61" t="s">
        <v>1</v>
      </c>
      <c r="AV4" s="2">
        <v>15</v>
      </c>
      <c r="AZ4" s="35"/>
    </row>
    <row r="5" spans="1:52" x14ac:dyDescent="0.15">
      <c r="A5" s="40"/>
      <c r="M5" s="15"/>
      <c r="N5" s="15"/>
      <c r="O5" s="15"/>
      <c r="P5" s="15"/>
      <c r="Q5" s="15"/>
      <c r="R5" s="15"/>
      <c r="S5" s="15"/>
      <c r="T5" s="15"/>
      <c r="U5" s="15"/>
      <c r="V5" s="15"/>
      <c r="W5" s="15"/>
      <c r="X5" s="15"/>
      <c r="Y5" s="15"/>
      <c r="Z5" s="15"/>
      <c r="AA5" s="15"/>
      <c r="AB5" s="15"/>
      <c r="AC5" s="15"/>
      <c r="AD5" s="15"/>
      <c r="AE5" s="44"/>
      <c r="AF5" s="44"/>
      <c r="AG5" s="13"/>
      <c r="AH5" s="13"/>
      <c r="AI5" s="13"/>
      <c r="AJ5" s="13"/>
      <c r="AK5" s="13"/>
      <c r="AL5" s="13"/>
      <c r="AM5" s="13"/>
      <c r="AN5" s="13"/>
      <c r="AO5" s="13"/>
      <c r="AP5" s="13"/>
      <c r="AQ5" s="13"/>
      <c r="AR5" s="13"/>
      <c r="AS5" s="13"/>
      <c r="AU5" s="61" t="s">
        <v>2</v>
      </c>
      <c r="AV5" s="2">
        <v>15</v>
      </c>
      <c r="AZ5" s="35"/>
    </row>
    <row r="6" spans="1:52" x14ac:dyDescent="0.15">
      <c r="B6" s="16"/>
      <c r="C6" s="10">
        <f>IF($BA$2&gt;1,"↓複数名の従業員の氏名が存在します。一つのシートで集計できるのは1名のみです。",IF($BA$3=1,"↓貼り付けたデータが最終行(108行目)に達しています。行が不足し、集計から漏れている可能性があります。",""))</f>
      </c>
      <c r="L6" s="15"/>
      <c r="M6" s="15"/>
      <c r="N6" s="15"/>
      <c r="O6" s="15"/>
      <c r="P6" s="15"/>
      <c r="Q6" s="15"/>
      <c r="R6" s="17"/>
      <c r="S6" s="17"/>
      <c r="T6" s="17"/>
      <c r="U6" s="17"/>
      <c r="V6" s="17"/>
      <c r="W6" s="17"/>
      <c r="X6" s="48"/>
      <c r="Y6" s="17"/>
      <c r="Z6" s="17"/>
      <c r="AA6" s="17"/>
      <c r="AB6" s="17"/>
      <c r="AC6" s="17"/>
      <c r="AD6" s="17"/>
      <c r="AE6" s="44"/>
      <c r="AF6" s="44"/>
      <c r="AG6" s="18"/>
      <c r="AH6" s="19"/>
      <c r="AI6" s="19"/>
      <c r="AJ6" s="19"/>
      <c r="AK6" s="19"/>
      <c r="AL6" s="19"/>
      <c r="AM6" s="19"/>
      <c r="AN6" s="19"/>
      <c r="AO6" s="19"/>
      <c r="AP6" s="19"/>
      <c r="AQ6" s="19"/>
      <c r="AR6" s="19"/>
      <c r="AS6" s="19"/>
      <c r="AU6" s="20" t="s">
        <v>17</v>
      </c>
      <c r="AZ6" s="35"/>
    </row>
    <row r="7" spans="1:52" x14ac:dyDescent="0.15">
      <c r="A7" s="67" t="s">
        <v>3</v>
      </c>
      <c r="B7" s="67"/>
      <c r="C7" s="67"/>
      <c r="D7" s="67"/>
      <c r="E7" s="67"/>
      <c r="F7" s="67"/>
      <c r="G7" s="67"/>
      <c r="H7" s="67"/>
      <c r="I7" s="67"/>
      <c r="J7" s="67"/>
      <c r="K7" s="67"/>
      <c r="L7" s="67"/>
      <c r="M7" s="89" t="s">
        <v>108</v>
      </c>
      <c r="N7" s="90"/>
      <c r="O7" s="90"/>
      <c r="P7" s="90"/>
      <c r="Q7" s="91"/>
      <c r="R7" s="89" t="s">
        <v>103</v>
      </c>
      <c r="S7" s="90"/>
      <c r="T7" s="90"/>
      <c r="U7" s="90"/>
      <c r="V7" s="91"/>
      <c r="W7" s="95" t="s">
        <v>92</v>
      </c>
      <c r="X7" s="87" t="s">
        <v>46</v>
      </c>
      <c r="Y7" s="97" t="s">
        <v>108</v>
      </c>
      <c r="Z7" s="98"/>
      <c r="AA7" s="99"/>
      <c r="AB7" s="100" t="s">
        <v>103</v>
      </c>
      <c r="AC7" s="101"/>
      <c r="AD7" s="102"/>
      <c r="AE7" s="92" t="s">
        <v>115</v>
      </c>
      <c r="AF7" s="93"/>
      <c r="AG7" s="21"/>
      <c r="AH7" s="21"/>
      <c r="AI7" s="21"/>
      <c r="AJ7" s="21"/>
      <c r="AK7" s="21"/>
      <c r="AL7" s="21"/>
      <c r="AM7" s="21"/>
      <c r="AN7" s="21"/>
      <c r="AO7" s="21"/>
      <c r="AP7" s="21"/>
      <c r="AQ7" s="21"/>
      <c r="AR7" s="21"/>
      <c r="AS7" s="21"/>
      <c r="AU7" s="61" t="s">
        <v>5</v>
      </c>
      <c r="AV7" s="5">
        <v>0.91666666666666663</v>
      </c>
      <c r="AW7" s="16" t="s">
        <v>6</v>
      </c>
      <c r="AX7" s="5">
        <v>1.2083333333333333</v>
      </c>
      <c r="AZ7" s="35"/>
    </row>
    <row r="8" spans="1:53" ht="27" customHeight="1" x14ac:dyDescent="0.15">
      <c r="A8" s="68" t="s">
        <v>7</v>
      </c>
      <c r="B8" s="68" t="s">
        <v>8</v>
      </c>
      <c r="C8" s="68" t="s">
        <v>9</v>
      </c>
      <c r="D8" s="69" t="s">
        <v>10</v>
      </c>
      <c r="E8" s="69" t="s">
        <v>11</v>
      </c>
      <c r="F8" s="69" t="s">
        <v>19</v>
      </c>
      <c r="G8" s="69" t="s">
        <v>12</v>
      </c>
      <c r="H8" s="69" t="s">
        <v>13</v>
      </c>
      <c r="I8" s="68" t="s">
        <v>18</v>
      </c>
      <c r="J8" s="70" t="s">
        <v>20</v>
      </c>
      <c r="K8" s="70" t="s">
        <v>21</v>
      </c>
      <c r="L8" s="71" t="s">
        <v>19</v>
      </c>
      <c r="M8" s="72" t="s">
        <v>102</v>
      </c>
      <c r="N8" s="72" t="s">
        <v>104</v>
      </c>
      <c r="O8" s="72" t="s">
        <v>110</v>
      </c>
      <c r="P8" s="71" t="s">
        <v>111</v>
      </c>
      <c r="Q8" s="71" t="s">
        <v>112</v>
      </c>
      <c r="R8" s="72" t="s">
        <v>102</v>
      </c>
      <c r="S8" s="72" t="s">
        <v>104</v>
      </c>
      <c r="T8" s="72" t="s">
        <v>110</v>
      </c>
      <c r="U8" s="71" t="s">
        <v>111</v>
      </c>
      <c r="V8" s="71" t="s">
        <v>112</v>
      </c>
      <c r="W8" s="96"/>
      <c r="X8" s="88"/>
      <c r="Y8" s="45" t="s">
        <v>109</v>
      </c>
      <c r="Z8" s="45" t="s">
        <v>102</v>
      </c>
      <c r="AA8" s="45" t="s">
        <v>104</v>
      </c>
      <c r="AB8" s="47" t="s">
        <v>107</v>
      </c>
      <c r="AC8" s="47" t="s">
        <v>106</v>
      </c>
      <c r="AD8" s="47" t="s">
        <v>105</v>
      </c>
      <c r="AE8" s="45" t="s">
        <v>102</v>
      </c>
      <c r="AF8" s="45" t="s">
        <v>104</v>
      </c>
      <c r="AG8" s="42" t="s">
        <v>23</v>
      </c>
      <c r="AH8" s="32" t="s">
        <v>22</v>
      </c>
      <c r="AI8" s="32" t="s">
        <v>66</v>
      </c>
      <c r="AJ8" s="33" t="s">
        <v>31</v>
      </c>
      <c r="AK8" s="33" t="s">
        <v>33</v>
      </c>
      <c r="AL8" s="33" t="s">
        <v>67</v>
      </c>
      <c r="AM8" s="33" t="s">
        <v>32</v>
      </c>
      <c r="AN8" s="33" t="s">
        <v>34</v>
      </c>
      <c r="AO8" s="33" t="s">
        <v>101</v>
      </c>
      <c r="AP8" s="33" t="s">
        <v>36</v>
      </c>
      <c r="AQ8" s="33" t="s">
        <v>38</v>
      </c>
      <c r="AR8" s="33" t="s">
        <v>44</v>
      </c>
      <c r="AS8" s="33" t="s">
        <v>45</v>
      </c>
      <c r="AT8" s="22"/>
      <c r="AZ8" s="35"/>
      <c r="BA8" s="0" t="inlineStr">
        <is>
          <t>出勤日カウント</t>
        </is>
      </c>
    </row>
    <row r="9" spans="1:53" x14ac:dyDescent="0.15">
      <c r="A9" s="26"/>
      <c r="B9" s="2"/>
      <c r="C9" s="2"/>
      <c r="D9" s="5"/>
      <c r="E9" s="5"/>
      <c r="F9" s="52"/>
      <c r="G9" s="6"/>
      <c r="H9" s="6"/>
      <c r="I9" s="60" t="str">
        <f>IF(AND(H9=1,G9=1),"直行・直帰",IF(H9=1,"直帰",IF(G9=1,"直行",IF(OR(AND(D9="",E9=""),AND(D9&lt;&gt;"",E9&lt;&gt;"",D9&lt;E9)),"",IF(OR(D9="",E9="",D9&gt;E9),"ERROR","")))))</f>
        <v/>
      </c>
      <c r="J9" s="46" t="str">
        <f t="shared" ref="J9:J108" si="0">IF(G9=1,$AV$20,IF(D9="","",IF(AND(D9&lt;$AV$20,$AV$23="始業時刻前の出勤を認めない"),$AV$20,CEILING(D9,TIME(0,$AV$4,0)))))</f>
        <v/>
      </c>
      <c r="K9" s="46" t="str">
        <f>IF(H9=1,$AV$21,IF(E9="","",FLOOR(E9,TIME(0,$AV$5,0))))</f>
        <v/>
      </c>
      <c r="L9" s="46" t="str">
        <f>IF(OR(J9&lt;&gt;"",K9&lt;&gt;""),IF(F9&lt;&gt;"",TIME(0,CEILING(F9,$AV$12),0),TIME(0,$AV$10,0)),"")</f>
        <v/>
      </c>
      <c r="M9" s="46">
        <f>IF(OR(BA9&lt;&gt;1,AB9&lt;&gt;""),"",(SUMIF($A$9:$A$108,A9,$W$9:$W$108)-SUMIF($A$9:$A$108,A9,$AF$9:$AF$108))-IF(P9="",0,P9))</f>
      </c>
      <c r="N9" s="46">
        <f>IF(OR(BA9&lt;&gt;1,AB9&lt;&gt;"",SUMIF($A$9:$A$108,A9,$AF$9:$AF$108)=0),"",SUMIF($A$9:$A$108,A9,$AF$9:$AF$108)-IF(Q9="",0,Q9))</f>
      </c>
      <c r="O9" s="46">
        <f>IF(OR(BA9&lt;&gt;1,AB9&lt;&gt;""),"",IF(SUMIF($A$9:$A$108,A9,$W$9:$W$108)&gt;$AZ$31,SUMIF($A$9:$A$108,A9,$W$9:$W$108)-$AZ$31,""))</f>
      </c>
      <c r="P9" s="46">
        <f>IF(OR(BA9&lt;&gt;1,AB9&lt;&gt;""),"",IF((SUMIF($A$9:$A$108,A9,$W$9:$W$108)-SUMIF($A$9:$A$108,A9,$AF$9:$AF$108))&gt;$AZ$31,(SUMIF($A$9:$A$108,A9,$W$9:$W$108)-SUMIF($A$9:$A$108,A9,$AF$9:$AF$108))-$AZ$31,""))</f>
      </c>
      <c r="Q9" s="46">
        <f>IF(OR(BA9&lt;&gt;1,AB9&lt;&gt;"",O9=""),"",IF(O9&gt;SUMIF($A$9:$A$108,A9,$AF$9:$AF$108),SUMIF($A$9:$A$108,A9,$AF$9:$AF$108),O9))</f>
      </c>
      <c r="R9" s="46">
        <f>IF(OR(BA9&lt;&gt;1,AB9=""),"",(SUMIF($A$9:$A$108,A9,$W$9:$W$108)-SUMIF($A$9:$A$108,A9,$AF$9:$AF$108))-IF(U9="",0,U9))</f>
      </c>
      <c r="S9" s="46">
        <f>IF(OR(BA9&lt;&gt;1,AB9="",SUMIF($A$9:$A$108,A9,$AF$9:$AF$108)=0),"",SUMIF($A$9:$A$108,A9,$AF$9:$AF$108)-IF(V9="",0,V9))</f>
      </c>
      <c r="T9" s="46">
        <f>IF(OR(BA9&lt;&gt;1,AB9=""),"",IF(SUMIF($A$9:$A$108,A9,$W$9:$W$108)&gt;$AZ$31,SUMIF($A$9:$A$108,A9,$W$9:$W$108)-$AZ$31,""))</f>
      </c>
      <c r="U9" s="46">
        <f>IF(OR(BA9&lt;&gt;1,AB9=""),"",IF((SUMIF($A$9:$A$108,A9,$W$9:$W$108)-SUMIF($A$9:$A$108,A9,$AF$9:$AF$108))&gt;$AZ$31,(SUMIF($A$9:$A$108,A9,$W$9:$W$108)-SUMIF($A$9:$A$108,A9,$AF$9:$AF$108))-$AZ$31,""))</f>
      </c>
      <c r="V9" s="46">
        <f>IF(OR(BA9&lt;&gt;1,AB9="",T9=""),"",IF(T9&gt;SUMIF($A$9:$A$108,A9,$AF$9:$AF$108),SUMIF($A$9:$A$108,A9,$AF$9:$AF$108),T9))</f>
      </c>
      <c r="W9" s="46" t="str">
        <f t="shared" ref="W9:W108" si="8">IF(OR(K9="",J9=""),"",K9-J9-L9)</f>
        <v/>
      </c>
      <c r="X9" s="27"/>
      <c r="Y9" s="46" t="str">
        <f>IF(AB9="",W9,"")</f>
        <v/>
      </c>
      <c r="Z9" s="46" t="str">
        <f t="shared" ref="Z9:Z108" si="9">IF(Y9&lt;&gt;"",AE9,"")</f>
        <v/>
      </c>
      <c r="AA9" s="46" t="str">
        <f t="shared" ref="AA9:AA108" si="10">IF(Y9&lt;&gt;"",AF9,"")</f>
        <v/>
      </c>
      <c r="AB9" s="46" t="str">
        <f>IF(OR($AV$27="集計しない",$AV$27=""),"",IF($AV$27="全て任意選択",AR9,AS9))</f>
        <v/>
      </c>
      <c r="AC9" s="46" t="str">
        <f t="shared" ref="AC9:AC108" si="11">IF(AB9&lt;&gt;"",AE9,"")</f>
        <v/>
      </c>
      <c r="AD9" s="46" t="str">
        <f t="shared" ref="AD9:AD108" si="12">IF(AB9&lt;&gt;"",AF9,"")</f>
        <v/>
      </c>
      <c r="AE9" s="46" t="str">
        <f>IF(AF9="",W9,W9-AF9)</f>
        <v/>
      </c>
      <c r="AF9" s="46" t="str">
        <f>IF(AK9="","",IF($AV$14="普通時間から控除",AL9,IF($AV$14="時間が長い方を優先的に控除",AM9,IF($AV$14="深夜時間から優先的に控除",AN9,"？？？？"))))</f>
        <v/>
      </c>
      <c r="AG9" s="34" t="str">
        <f t="shared" ref="AG9:AG108" si="13">IF(J9&lt;$AV$7,$AV$7,J9)</f>
        <v/>
      </c>
      <c r="AH9" s="34" t="str">
        <f t="shared" ref="AH9:AH108" si="14">IF(OR(K9&lt;$AV$7,K9=""),"",IF(K9&gt;$AX$7,$AX$7,K9))</f>
        <v/>
      </c>
      <c r="AI9" s="34" t="str">
        <f t="shared" ref="AI9:AI108" si="15">IF(OR(K9&lt;&gt;"",J9&lt;&gt;""),K9-J9,"")</f>
        <v/>
      </c>
      <c r="AJ9" s="34" t="str">
        <f>IF(AND(AI9&lt;&gt;"",AK9&lt;&gt;""),AI9-AK9,"")</f>
        <v/>
      </c>
      <c r="AK9" s="34" t="str">
        <f>IF(AH9&lt;&gt;"",AH9-AG9,"")</f>
        <v/>
      </c>
      <c r="AL9" s="34" t="str">
        <f t="shared" ref="AL9:AL108" si="16">IF(AK9&lt;&gt;"",IF(AJ9&lt;=L9,AI9-L9,AK9),"")</f>
        <v/>
      </c>
      <c r="AM9" s="34" t="str">
        <f t="shared" ref="AM9:AM108" si="17">IF(AK9&lt;&gt;"",IF(AJ9&gt;AK9,AK9,IF(OR(AK9&lt;L9,AK9=L9),0,AK9-L9)),"")</f>
        <v/>
      </c>
      <c r="AN9" s="34" t="str">
        <f t="shared" ref="AN9:AN108" si="18">IF(AK9&lt;&gt;"",IF(OR(AK9&lt;L9,AK9=L9),0,AK9-L9),"")</f>
        <v/>
      </c>
      <c r="AO9" s="34" t="str">
        <f t="shared" ref="AO9:AO108" si="19">IF(AJ9&lt;&gt;"",W9-AA9,"")</f>
        <v/>
      </c>
      <c r="AP9" s="34" t="str">
        <f t="shared" ref="AP9:AP108" si="20">IF(A9&lt;&gt;"",TEXT(A9,"aaa"),"")</f>
        <v/>
      </c>
      <c r="AQ9" s="34" t="str">
        <f t="shared" ref="AQ9:AQ108" si="21">IF(OR(AP9="土",AP9="日"),W9,"")</f>
        <v/>
      </c>
      <c r="AR9" s="34" t="str">
        <f t="shared" ref="AR9:AR108" si="22">IF(X9="●",W9,"")</f>
        <v/>
      </c>
      <c r="AS9" s="34" t="str">
        <f>IF(AQ9&lt;&gt;"",AQ9,IF(AR9&lt;&gt;"",AR9,""))</f>
        <v/>
      </c>
      <c r="AT9" s="15"/>
      <c r="AU9" s="8" t="s">
        <v>99</v>
      </c>
      <c r="AZ9" s="35"/>
      <c r="BA9" s="0">
        <f>IF(OR(A9="",NOT(ISNUMBER(W9))),0,IF(COUNTIFS($A$9:A9,A9,$W$9:W9,"&gt;=0")=1,1,0))</f>
      </c>
    </row>
    <row r="10" spans="1:53" x14ac:dyDescent="0.15">
      <c r="A10" s="26"/>
      <c r="B10" s="2"/>
      <c r="C10" s="6"/>
      <c r="D10" s="5"/>
      <c r="E10" s="5"/>
      <c r="F10" s="52"/>
      <c r="G10" s="6"/>
      <c r="H10" s="6"/>
      <c r="I10" s="60" t="str">
        <f t="shared" ref="I10:I108" si="23">IF(AND(H10=1,G10=1),"直行・直帰",IF(H10=1,"直帰",IF(G10=1,"直行",IF(OR(AND(D10="",E10=""),AND(D10&lt;&gt;"",E10&lt;&gt;"",D10&lt;E10)),"",IF(OR(D10="",E10="",D10&gt;E10),"ERROR","")))))</f>
        <v/>
      </c>
      <c r="J10" s="46" t="str">
        <f t="shared" si="0"/>
        <v/>
      </c>
      <c r="K10" s="46" t="str">
        <f>IF(H10=1,$AV$21,IF(E10="","",FLOOR(E10,TIME(0,$AV$5,0))))</f>
        <v/>
      </c>
      <c r="L10" s="46" t="str">
        <f t="shared" ref="L10:L15" si="24">IF(OR(J10&lt;&gt;"",K10&lt;&gt;""),IF(F10&lt;&gt;"",TIME(0,CEILING(F10,$AV$12),0),TIME(0,$AV$10,0)),"")</f>
        <v/>
      </c>
      <c r="M10" s="46">
        <f>IF(OR(BA10&lt;&gt;1,AB10&lt;&gt;""),"",(SUMIF($A$9:$A$108,A10,$W$9:$W$108)-SUMIF($A$9:$A$108,A10,$AF$9:$AF$108))-IF(P10="",0,P10))</f>
      </c>
      <c r="N10" s="46">
        <f>IF(OR(BA10&lt;&gt;1,AB10&lt;&gt;"",SUMIF($A$9:$A$108,A10,$AF$9:$AF$108)=0),"",SUMIF($A$9:$A$108,A10,$AF$9:$AF$108)-IF(Q10="",0,Q10))</f>
      </c>
      <c r="O10" s="46">
        <f>IF(OR(BA10&lt;&gt;1,AB10&lt;&gt;""),"",IF(SUMIF($A$9:$A$108,A10,$W$9:$W$108)&gt;$AZ$31,SUMIF($A$9:$A$108,A10,$W$9:$W$108)-$AZ$31,""))</f>
      </c>
      <c r="P10" s="46">
        <f>IF(OR(BA10&lt;&gt;1,AB10&lt;&gt;""),"",IF((SUMIF($A$9:$A$108,A10,$W$9:$W$108)-SUMIF($A$9:$A$108,A10,$AF$9:$AF$108))&gt;$AZ$31,(SUMIF($A$9:$A$108,A10,$W$9:$W$108)-SUMIF($A$9:$A$108,A10,$AF$9:$AF$108))-$AZ$31,""))</f>
      </c>
      <c r="Q10" s="46">
        <f>IF(OR(BA10&lt;&gt;1,AB10&lt;&gt;"",O10=""),"",IF(O10&gt;SUMIF($A$9:$A$108,A10,$AF$9:$AF$108),SUMIF($A$9:$A$108,A10,$AF$9:$AF$108),O10))</f>
      </c>
      <c r="R10" s="46">
        <f>IF(OR(BA10&lt;&gt;1,AB10=""),"",(SUMIF($A$9:$A$108,A10,$W$9:$W$108)-SUMIF($A$9:$A$108,A10,$AF$9:$AF$108))-IF(U10="",0,U10))</f>
      </c>
      <c r="S10" s="46">
        <f>IF(OR(BA10&lt;&gt;1,AB10="",SUMIF($A$9:$A$108,A10,$AF$9:$AF$108)=0),"",SUMIF($A$9:$A$108,A10,$AF$9:$AF$108)-IF(V10="",0,V10))</f>
      </c>
      <c r="T10" s="46">
        <f>IF(OR(BA10&lt;&gt;1,AB10=""),"",IF(SUMIF($A$9:$A$108,A10,$W$9:$W$108)&gt;$AZ$31,SUMIF($A$9:$A$108,A10,$W$9:$W$108)-$AZ$31,""))</f>
      </c>
      <c r="U10" s="46">
        <f>IF(OR(BA10&lt;&gt;1,AB10=""),"",IF((SUMIF($A$9:$A$108,A10,$W$9:$W$108)-SUMIF($A$9:$A$108,A10,$AF$9:$AF$108))&gt;$AZ$31,(SUMIF($A$9:$A$108,A10,$W$9:$W$108)-SUMIF($A$9:$A$108,A10,$AF$9:$AF$108))-$AZ$31,""))</f>
      </c>
      <c r="V10" s="46">
        <f>IF(OR(BA10&lt;&gt;1,AB10="",T10=""),"",IF(T10&gt;SUMIF($A$9:$A$108,A10,$AF$9:$AF$108),SUMIF($A$9:$A$108,A10,$AF$9:$AF$108),T10))</f>
      </c>
      <c r="W10" s="46" t="str">
        <f t="shared" si="8"/>
        <v/>
      </c>
      <c r="X10" s="27"/>
      <c r="Y10" s="46" t="str">
        <f t="shared" ref="Y10:Y108" si="28">IF(AB10="",W10,"")</f>
        <v/>
      </c>
      <c r="Z10" s="46" t="str">
        <f t="shared" si="9"/>
        <v/>
      </c>
      <c r="AA10" s="46" t="str">
        <f t="shared" si="10"/>
        <v/>
      </c>
      <c r="AB10" s="46" t="str">
        <f t="shared" ref="AB10:AB108" si="29">IF(OR($AV$27="集計しない",$AV$27=""),"",IF($AV$27="全て任意選択",AR10,AS10))</f>
        <v/>
      </c>
      <c r="AC10" s="46" t="str">
        <f t="shared" si="11"/>
        <v/>
      </c>
      <c r="AD10" s="46" t="str">
        <f t="shared" si="12"/>
        <v/>
      </c>
      <c r="AE10" s="46" t="str">
        <f t="shared" ref="AE10:AE108" si="30">IF(AF10="",W10,W10-AF10)</f>
        <v/>
      </c>
      <c r="AF10" s="46" t="str">
        <f t="shared" ref="AF10:AF108" si="31">IF(AK10="","",IF($AV$14="普通時間から控除",AL10,IF($AV$14="時間が長い方を優先的に控除",AM10,IF($AV$14="深夜時間から優先的に控除",AN10,"？？？？"))))</f>
        <v/>
      </c>
      <c r="AG10" s="34" t="str">
        <f t="shared" si="13"/>
        <v/>
      </c>
      <c r="AH10" s="34" t="str">
        <f t="shared" si="14"/>
        <v/>
      </c>
      <c r="AI10" s="34" t="str">
        <f t="shared" si="15"/>
        <v/>
      </c>
      <c r="AJ10" s="34" t="str">
        <f t="shared" ref="AJ10:AJ108" si="32">IF(AND(AI10&lt;&gt;"",AK10&lt;&gt;""),AI10-AK10,"")</f>
        <v/>
      </c>
      <c r="AK10" s="34" t="str">
        <f t="shared" ref="AK10:AK108" si="33">IF(AH10&lt;&gt;"",AH10-AG10,"")</f>
        <v/>
      </c>
      <c r="AL10" s="34" t="str">
        <f t="shared" si="16"/>
        <v/>
      </c>
      <c r="AM10" s="34" t="str">
        <f t="shared" si="17"/>
        <v/>
      </c>
      <c r="AN10" s="34" t="str">
        <f t="shared" si="18"/>
        <v/>
      </c>
      <c r="AO10" s="34" t="str">
        <f t="shared" si="19"/>
        <v/>
      </c>
      <c r="AP10" s="34" t="str">
        <f t="shared" si="20"/>
        <v/>
      </c>
      <c r="AQ10" s="34" t="str">
        <f t="shared" si="21"/>
        <v/>
      </c>
      <c r="AR10" s="34" t="str">
        <f t="shared" si="22"/>
        <v/>
      </c>
      <c r="AS10" s="34" t="str">
        <f t="shared" ref="AS10:AS108" si="34">IF(AQ10&lt;&gt;"",AQ10,IF(AR10&lt;&gt;"",AR10,""))</f>
        <v/>
      </c>
      <c r="AT10" s="23"/>
      <c r="AU10" s="62" t="s">
        <v>98</v>
      </c>
      <c r="AV10" s="2">
        <v>60</v>
      </c>
      <c r="AW10" s="10" t="s">
        <v>100</v>
      </c>
      <c r="AY10" s="24"/>
      <c r="AZ10" s="35"/>
      <c r="BA10" s="0">
        <f>IF(OR(A10="",NOT(ISNUMBER(W10))),0,IF(COUNTIFS($A$9:A10,A10,$W$9:W10,"&gt;=0")=1,1,0))</f>
      </c>
    </row>
    <row r="11" spans="1:53" x14ac:dyDescent="0.15">
      <c r="A11" s="26"/>
      <c r="B11" s="2"/>
      <c r="C11" s="6"/>
      <c r="D11" s="5"/>
      <c r="E11" s="5"/>
      <c r="F11" s="52"/>
      <c r="G11" s="6"/>
      <c r="H11" s="6"/>
      <c r="I11" s="60" t="str">
        <f t="shared" si="23"/>
        <v/>
      </c>
      <c r="J11" s="46" t="str">
        <f t="shared" si="0"/>
        <v/>
      </c>
      <c r="K11" s="46" t="str">
        <f t="shared" ref="K11:K12" si="35">IF(H11=1,$AV$21,IF(E11="","",FLOOR(E11,TIME(0,$AV$5,0))))</f>
        <v/>
      </c>
      <c r="L11" s="46" t="str">
        <f t="shared" si="24"/>
        <v/>
      </c>
      <c r="M11" s="46">
        <f>IF(OR(BA11&lt;&gt;1,AB11&lt;&gt;""),"",(SUMIF($A$9:$A$108,A11,$W$9:$W$108)-SUMIF($A$9:$A$108,A11,$AF$9:$AF$108))-IF(P11="",0,P11))</f>
      </c>
      <c r="N11" s="46">
        <f>IF(OR(BA11&lt;&gt;1,AB11&lt;&gt;"",SUMIF($A$9:$A$108,A11,$AF$9:$AF$108)=0),"",SUMIF($A$9:$A$108,A11,$AF$9:$AF$108)-IF(Q11="",0,Q11))</f>
      </c>
      <c r="O11" s="46">
        <f>IF(OR(BA11&lt;&gt;1,AB11&lt;&gt;""),"",IF(SUMIF($A$9:$A$108,A11,$W$9:$W$108)&gt;$AZ$31,SUMIF($A$9:$A$108,A11,$W$9:$W$108)-$AZ$31,""))</f>
      </c>
      <c r="P11" s="46">
        <f>IF(OR(BA11&lt;&gt;1,AB11&lt;&gt;""),"",IF((SUMIF($A$9:$A$108,A11,$W$9:$W$108)-SUMIF($A$9:$A$108,A11,$AF$9:$AF$108))&gt;$AZ$31,(SUMIF($A$9:$A$108,A11,$W$9:$W$108)-SUMIF($A$9:$A$108,A11,$AF$9:$AF$108))-$AZ$31,""))</f>
      </c>
      <c r="Q11" s="46">
        <f>IF(OR(BA11&lt;&gt;1,AB11&lt;&gt;"",O11=""),"",IF(O11&gt;SUMIF($A$9:$A$108,A11,$AF$9:$AF$108),SUMIF($A$9:$A$108,A11,$AF$9:$AF$108),O11))</f>
      </c>
      <c r="R11" s="46">
        <f>IF(OR(BA11&lt;&gt;1,AB11=""),"",(SUMIF($A$9:$A$108,A11,$W$9:$W$108)-SUMIF($A$9:$A$108,A11,$AF$9:$AF$108))-IF(U11="",0,U11))</f>
      </c>
      <c r="S11" s="46">
        <f>IF(OR(BA11&lt;&gt;1,AB11="",SUMIF($A$9:$A$108,A11,$AF$9:$AF$108)=0),"",SUMIF($A$9:$A$108,A11,$AF$9:$AF$108)-IF(V11="",0,V11))</f>
      </c>
      <c r="T11" s="46">
        <f>IF(OR(BA11&lt;&gt;1,AB11=""),"",IF(SUMIF($A$9:$A$108,A11,$W$9:$W$108)&gt;$AZ$31,SUMIF($A$9:$A$108,A11,$W$9:$W$108)-$AZ$31,""))</f>
      </c>
      <c r="U11" s="46">
        <f>IF(OR(BA11&lt;&gt;1,AB11=""),"",IF((SUMIF($A$9:$A$108,A11,$W$9:$W$108)-SUMIF($A$9:$A$108,A11,$AF$9:$AF$108))&gt;$AZ$31,(SUMIF($A$9:$A$108,A11,$W$9:$W$108)-SUMIF($A$9:$A$108,A11,$AF$9:$AF$108))-$AZ$31,""))</f>
      </c>
      <c r="V11" s="46">
        <f>IF(OR(BA11&lt;&gt;1,AB11="",T11=""),"",IF(T11&gt;SUMIF($A$9:$A$108,A11,$AF$9:$AF$108),SUMIF($A$9:$A$108,A11,$AF$9:$AF$108),T11))</f>
      </c>
      <c r="W11" s="46" t="str">
        <f t="shared" si="8"/>
        <v/>
      </c>
      <c r="X11" s="27"/>
      <c r="Y11" s="46" t="str">
        <f t="shared" si="28"/>
        <v/>
      </c>
      <c r="Z11" s="46" t="str">
        <f t="shared" si="9"/>
        <v/>
      </c>
      <c r="AA11" s="46" t="str">
        <f t="shared" si="10"/>
        <v/>
      </c>
      <c r="AB11" s="46" t="str">
        <f t="shared" si="29"/>
        <v/>
      </c>
      <c r="AC11" s="46" t="str">
        <f t="shared" si="11"/>
        <v/>
      </c>
      <c r="AD11" s="46" t="str">
        <f t="shared" si="12"/>
        <v/>
      </c>
      <c r="AE11" s="46" t="str">
        <f t="shared" si="30"/>
        <v/>
      </c>
      <c r="AF11" s="46" t="str">
        <f t="shared" si="31"/>
        <v/>
      </c>
      <c r="AG11" s="34" t="str">
        <f t="shared" si="13"/>
        <v/>
      </c>
      <c r="AH11" s="34" t="str">
        <f t="shared" si="14"/>
        <v/>
      </c>
      <c r="AI11" s="34" t="str">
        <f t="shared" si="15"/>
        <v/>
      </c>
      <c r="AJ11" s="34" t="str">
        <f t="shared" si="32"/>
        <v/>
      </c>
      <c r="AK11" s="34" t="str">
        <f t="shared" si="33"/>
        <v/>
      </c>
      <c r="AL11" s="34" t="str">
        <f t="shared" si="16"/>
        <v/>
      </c>
      <c r="AM11" s="34" t="str">
        <f t="shared" si="17"/>
        <v/>
      </c>
      <c r="AN11" s="34" t="str">
        <f t="shared" si="18"/>
        <v/>
      </c>
      <c r="AO11" s="34" t="str">
        <f t="shared" si="19"/>
        <v/>
      </c>
      <c r="AP11" s="34" t="str">
        <f t="shared" si="20"/>
        <v/>
      </c>
      <c r="AQ11" s="34" t="str">
        <f t="shared" si="21"/>
        <v/>
      </c>
      <c r="AR11" s="34" t="str">
        <f t="shared" si="22"/>
        <v/>
      </c>
      <c r="AS11" s="34" t="str">
        <f t="shared" si="34"/>
        <v/>
      </c>
      <c r="AT11" s="23"/>
      <c r="AU11" s="51"/>
      <c r="AV11" s="50"/>
      <c r="AY11" s="24"/>
      <c r="AZ11" s="35"/>
      <c r="BA11" s="0">
        <f>IF(OR(A11="",NOT(ISNUMBER(W11))),0,IF(COUNTIFS($A$9:A11,A11,$W$9:W11,"&gt;=0")=1,1,0))</f>
      </c>
    </row>
    <row r="12" spans="1:53" x14ac:dyDescent="0.15">
      <c r="A12" s="26"/>
      <c r="B12" s="2"/>
      <c r="C12" s="6"/>
      <c r="D12" s="5"/>
      <c r="E12" s="5"/>
      <c r="F12" s="52"/>
      <c r="G12" s="6"/>
      <c r="H12" s="6"/>
      <c r="I12" s="60" t="str">
        <f t="shared" si="23"/>
        <v/>
      </c>
      <c r="J12" s="46" t="str">
        <f t="shared" si="0"/>
        <v/>
      </c>
      <c r="K12" s="46" t="str">
        <f t="shared" si="35"/>
        <v/>
      </c>
      <c r="L12" s="46" t="str">
        <f t="shared" si="24"/>
        <v/>
      </c>
      <c r="M12" s="46">
        <f>IF(OR(BA12&lt;&gt;1,AB12&lt;&gt;""),"",(SUMIF($A$9:$A$108,A12,$W$9:$W$108)-SUMIF($A$9:$A$108,A12,$AF$9:$AF$108))-IF(P12="",0,P12))</f>
      </c>
      <c r="N12" s="46">
        <f>IF(OR(BA12&lt;&gt;1,AB12&lt;&gt;"",SUMIF($A$9:$A$108,A12,$AF$9:$AF$108)=0),"",SUMIF($A$9:$A$108,A12,$AF$9:$AF$108)-IF(Q12="",0,Q12))</f>
      </c>
      <c r="O12" s="46">
        <f>IF(OR(BA12&lt;&gt;1,AB12&lt;&gt;""),"",IF(SUMIF($A$9:$A$108,A12,$W$9:$W$108)&gt;$AZ$31,SUMIF($A$9:$A$108,A12,$W$9:$W$108)-$AZ$31,""))</f>
      </c>
      <c r="P12" s="46">
        <f>IF(OR(BA12&lt;&gt;1,AB12&lt;&gt;""),"",IF((SUMIF($A$9:$A$108,A12,$W$9:$W$108)-SUMIF($A$9:$A$108,A12,$AF$9:$AF$108))&gt;$AZ$31,(SUMIF($A$9:$A$108,A12,$W$9:$W$108)-SUMIF($A$9:$A$108,A12,$AF$9:$AF$108))-$AZ$31,""))</f>
      </c>
      <c r="Q12" s="46">
        <f>IF(OR(BA12&lt;&gt;1,AB12&lt;&gt;"",O12=""),"",IF(O12&gt;SUMIF($A$9:$A$108,A12,$AF$9:$AF$108),SUMIF($A$9:$A$108,A12,$AF$9:$AF$108),O12))</f>
      </c>
      <c r="R12" s="46">
        <f>IF(OR(BA12&lt;&gt;1,AB12=""),"",(SUMIF($A$9:$A$108,A12,$W$9:$W$108)-SUMIF($A$9:$A$108,A12,$AF$9:$AF$108))-IF(U12="",0,U12))</f>
      </c>
      <c r="S12" s="46">
        <f>IF(OR(BA12&lt;&gt;1,AB12="",SUMIF($A$9:$A$108,A12,$AF$9:$AF$108)=0),"",SUMIF($A$9:$A$108,A12,$AF$9:$AF$108)-IF(V12="",0,V12))</f>
      </c>
      <c r="T12" s="46">
        <f>IF(OR(BA12&lt;&gt;1,AB12=""),"",IF(SUMIF($A$9:$A$108,A12,$W$9:$W$108)&gt;$AZ$31,SUMIF($A$9:$A$108,A12,$W$9:$W$108)-$AZ$31,""))</f>
      </c>
      <c r="U12" s="46">
        <f>IF(OR(BA12&lt;&gt;1,AB12=""),"",IF((SUMIF($A$9:$A$108,A12,$W$9:$W$108)-SUMIF($A$9:$A$108,A12,$AF$9:$AF$108))&gt;$AZ$31,(SUMIF($A$9:$A$108,A12,$W$9:$W$108)-SUMIF($A$9:$A$108,A12,$AF$9:$AF$108))-$AZ$31,""))</f>
      </c>
      <c r="V12" s="46">
        <f>IF(OR(BA12&lt;&gt;1,AB12="",T12=""),"",IF(T12&gt;SUMIF($A$9:$A$108,A12,$AF$9:$AF$108),SUMIF($A$9:$A$108,A12,$AF$9:$AF$108),T12))</f>
      </c>
      <c r="W12" s="46" t="str">
        <f t="shared" si="8"/>
        <v/>
      </c>
      <c r="X12" s="27"/>
      <c r="Y12" s="46" t="str">
        <f t="shared" si="28"/>
        <v/>
      </c>
      <c r="Z12" s="46" t="str">
        <f t="shared" si="9"/>
        <v/>
      </c>
      <c r="AA12" s="46" t="str">
        <f t="shared" si="10"/>
        <v/>
      </c>
      <c r="AB12" s="46" t="str">
        <f t="shared" si="29"/>
        <v/>
      </c>
      <c r="AC12" s="46" t="str">
        <f t="shared" si="11"/>
        <v/>
      </c>
      <c r="AD12" s="46" t="str">
        <f t="shared" si="12"/>
        <v/>
      </c>
      <c r="AE12" s="46" t="str">
        <f t="shared" si="30"/>
        <v/>
      </c>
      <c r="AF12" s="46" t="str">
        <f t="shared" si="31"/>
        <v/>
      </c>
      <c r="AG12" s="34" t="str">
        <f t="shared" si="13"/>
        <v/>
      </c>
      <c r="AH12" s="34" t="str">
        <f t="shared" si="14"/>
        <v/>
      </c>
      <c r="AI12" s="34" t="str">
        <f t="shared" si="15"/>
        <v/>
      </c>
      <c r="AJ12" s="34" t="str">
        <f t="shared" si="32"/>
        <v/>
      </c>
      <c r="AK12" s="34" t="str">
        <f t="shared" si="33"/>
        <v/>
      </c>
      <c r="AL12" s="34" t="str">
        <f t="shared" si="16"/>
        <v/>
      </c>
      <c r="AM12" s="34" t="str">
        <f t="shared" si="17"/>
        <v/>
      </c>
      <c r="AN12" s="34" t="str">
        <f t="shared" si="18"/>
        <v/>
      </c>
      <c r="AO12" s="34" t="str">
        <f t="shared" si="19"/>
        <v/>
      </c>
      <c r="AP12" s="34" t="str">
        <f t="shared" si="20"/>
        <v/>
      </c>
      <c r="AQ12" s="34" t="str">
        <f t="shared" si="21"/>
        <v/>
      </c>
      <c r="AR12" s="34" t="str">
        <f t="shared" si="22"/>
        <v/>
      </c>
      <c r="AS12" s="34" t="str">
        <f t="shared" si="34"/>
        <v/>
      </c>
      <c r="AT12" s="23"/>
      <c r="AU12" s="63" t="s">
        <v>114</v>
      </c>
      <c r="AV12" s="2">
        <v>15</v>
      </c>
      <c r="AW12" s="10" t="s">
        <v>100</v>
      </c>
      <c r="AY12" s="24"/>
      <c r="AZ12" s="35"/>
      <c r="BA12" s="0">
        <f>IF(OR(A12="",NOT(ISNUMBER(W12))),0,IF(COUNTIFS($A$9:A12,A12,$W$9:W12,"&gt;=0")=1,1,0))</f>
      </c>
    </row>
    <row r="13" spans="1:53" x14ac:dyDescent="0.15">
      <c r="A13" s="26"/>
      <c r="B13" s="2"/>
      <c r="C13" s="6"/>
      <c r="D13" s="5"/>
      <c r="E13" s="5"/>
      <c r="F13" s="52"/>
      <c r="G13" s="6"/>
      <c r="H13" s="6"/>
      <c r="I13" s="60" t="str">
        <f t="shared" si="23"/>
        <v/>
      </c>
      <c r="J13" s="46" t="str">
        <f t="shared" si="0"/>
        <v/>
      </c>
      <c r="K13" s="46" t="str">
        <f t="shared" ref="K13:K108" si="36">IF(H13=1,$AV$21,IF(E13="","",FLOOR(E13,TIME(0,$AV$5,0))))</f>
        <v/>
      </c>
      <c r="L13" s="46" t="str">
        <f t="shared" si="24"/>
        <v/>
      </c>
      <c r="M13" s="46">
        <f>IF(OR(BA13&lt;&gt;1,AB13&lt;&gt;""),"",(SUMIF($A$9:$A$108,A13,$W$9:$W$108)-SUMIF($A$9:$A$108,A13,$AF$9:$AF$108))-IF(P13="",0,P13))</f>
      </c>
      <c r="N13" s="46">
        <f>IF(OR(BA13&lt;&gt;1,AB13&lt;&gt;"",SUMIF($A$9:$A$108,A13,$AF$9:$AF$108)=0),"",SUMIF($A$9:$A$108,A13,$AF$9:$AF$108)-IF(Q13="",0,Q13))</f>
      </c>
      <c r="O13" s="46">
        <f>IF(OR(BA13&lt;&gt;1,AB13&lt;&gt;""),"",IF(SUMIF($A$9:$A$108,A13,$W$9:$W$108)&gt;$AZ$31,SUMIF($A$9:$A$108,A13,$W$9:$W$108)-$AZ$31,""))</f>
      </c>
      <c r="P13" s="46">
        <f>IF(OR(BA13&lt;&gt;1,AB13&lt;&gt;""),"",IF((SUMIF($A$9:$A$108,A13,$W$9:$W$108)-SUMIF($A$9:$A$108,A13,$AF$9:$AF$108))&gt;$AZ$31,(SUMIF($A$9:$A$108,A13,$W$9:$W$108)-SUMIF($A$9:$A$108,A13,$AF$9:$AF$108))-$AZ$31,""))</f>
      </c>
      <c r="Q13" s="46">
        <f>IF(OR(BA13&lt;&gt;1,AB13&lt;&gt;"",O13=""),"",IF(O13&gt;SUMIF($A$9:$A$108,A13,$AF$9:$AF$108),SUMIF($A$9:$A$108,A13,$AF$9:$AF$108),O13))</f>
      </c>
      <c r="R13" s="46">
        <f>IF(OR(BA13&lt;&gt;1,AB13=""),"",(SUMIF($A$9:$A$108,A13,$W$9:$W$108)-SUMIF($A$9:$A$108,A13,$AF$9:$AF$108))-IF(U13="",0,U13))</f>
      </c>
      <c r="S13" s="46">
        <f>IF(OR(BA13&lt;&gt;1,AB13="",SUMIF($A$9:$A$108,A13,$AF$9:$AF$108)=0),"",SUMIF($A$9:$A$108,A13,$AF$9:$AF$108)-IF(V13="",0,V13))</f>
      </c>
      <c r="T13" s="46">
        <f>IF(OR(BA13&lt;&gt;1,AB13=""),"",IF(SUMIF($A$9:$A$108,A13,$W$9:$W$108)&gt;$AZ$31,SUMIF($A$9:$A$108,A13,$W$9:$W$108)-$AZ$31,""))</f>
      </c>
      <c r="U13" s="46">
        <f>IF(OR(BA13&lt;&gt;1,AB13=""),"",IF((SUMIF($A$9:$A$108,A13,$W$9:$W$108)-SUMIF($A$9:$A$108,A13,$AF$9:$AF$108))&gt;$AZ$31,(SUMIF($A$9:$A$108,A13,$W$9:$W$108)-SUMIF($A$9:$A$108,A13,$AF$9:$AF$108))-$AZ$31,""))</f>
      </c>
      <c r="V13" s="46">
        <f>IF(OR(BA13&lt;&gt;1,AB13="",T13=""),"",IF(T13&gt;SUMIF($A$9:$A$108,A13,$AF$9:$AF$108),SUMIF($A$9:$A$108,A13,$AF$9:$AF$108),T13))</f>
      </c>
      <c r="W13" s="46" t="str">
        <f t="shared" si="8"/>
        <v/>
      </c>
      <c r="X13" s="27"/>
      <c r="Y13" s="46" t="str">
        <f t="shared" si="28"/>
        <v/>
      </c>
      <c r="Z13" s="46" t="str">
        <f t="shared" si="9"/>
        <v/>
      </c>
      <c r="AA13" s="46" t="str">
        <f t="shared" si="10"/>
        <v/>
      </c>
      <c r="AB13" s="46" t="str">
        <f t="shared" si="29"/>
        <v/>
      </c>
      <c r="AC13" s="46" t="str">
        <f t="shared" si="11"/>
        <v/>
      </c>
      <c r="AD13" s="46" t="str">
        <f t="shared" si="12"/>
        <v/>
      </c>
      <c r="AE13" s="46" t="str">
        <f t="shared" si="30"/>
        <v/>
      </c>
      <c r="AF13" s="46" t="str">
        <f t="shared" si="31"/>
        <v/>
      </c>
      <c r="AG13" s="34" t="str">
        <f t="shared" si="13"/>
        <v/>
      </c>
      <c r="AH13" s="34" t="str">
        <f t="shared" si="14"/>
        <v/>
      </c>
      <c r="AI13" s="34" t="str">
        <f t="shared" si="15"/>
        <v/>
      </c>
      <c r="AJ13" s="34" t="str">
        <f t="shared" si="32"/>
        <v/>
      </c>
      <c r="AK13" s="34" t="str">
        <f t="shared" si="33"/>
        <v/>
      </c>
      <c r="AL13" s="34" t="str">
        <f t="shared" si="16"/>
        <v/>
      </c>
      <c r="AM13" s="34" t="str">
        <f t="shared" si="17"/>
        <v/>
      </c>
      <c r="AN13" s="34" t="str">
        <f t="shared" si="18"/>
        <v/>
      </c>
      <c r="AO13" s="34" t="str">
        <f t="shared" si="19"/>
        <v/>
      </c>
      <c r="AP13" s="34" t="str">
        <f t="shared" si="20"/>
        <v/>
      </c>
      <c r="AQ13" s="34" t="str">
        <f t="shared" si="21"/>
        <v/>
      </c>
      <c r="AR13" s="34" t="str">
        <f t="shared" si="22"/>
        <v/>
      </c>
      <c r="AS13" s="34" t="str">
        <f t="shared" si="34"/>
        <v/>
      </c>
      <c r="AT13" s="23"/>
      <c r="AZ13" s="35"/>
      <c r="BA13" s="0">
        <f>IF(OR(A13="",NOT(ISNUMBER(W13))),0,IF(COUNTIFS($A$9:A13,A13,$W$9:W13,"&gt;=0")=1,1,0))</f>
      </c>
    </row>
    <row r="14" spans="1:53" x14ac:dyDescent="0.15">
      <c r="A14" s="26"/>
      <c r="B14" s="2"/>
      <c r="C14" s="6"/>
      <c r="D14" s="5"/>
      <c r="E14" s="5"/>
      <c r="F14" s="52"/>
      <c r="G14" s="6"/>
      <c r="H14" s="6"/>
      <c r="I14" s="60" t="str">
        <f t="shared" si="23"/>
        <v/>
      </c>
      <c r="J14" s="46" t="str">
        <f t="shared" si="0"/>
        <v/>
      </c>
      <c r="K14" s="46" t="str">
        <f t="shared" si="36"/>
        <v/>
      </c>
      <c r="L14" s="46" t="str">
        <f t="shared" si="24"/>
        <v/>
      </c>
      <c r="M14" s="46">
        <f>IF(OR(BA14&lt;&gt;1,AB14&lt;&gt;""),"",(SUMIF($A$9:$A$108,A14,$W$9:$W$108)-SUMIF($A$9:$A$108,A14,$AF$9:$AF$108))-IF(P14="",0,P14))</f>
      </c>
      <c r="N14" s="46">
        <f>IF(OR(BA14&lt;&gt;1,AB14&lt;&gt;"",SUMIF($A$9:$A$108,A14,$AF$9:$AF$108)=0),"",SUMIF($A$9:$A$108,A14,$AF$9:$AF$108)-IF(Q14="",0,Q14))</f>
      </c>
      <c r="O14" s="46">
        <f>IF(OR(BA14&lt;&gt;1,AB14&lt;&gt;""),"",IF(SUMIF($A$9:$A$108,A14,$W$9:$W$108)&gt;$AZ$31,SUMIF($A$9:$A$108,A14,$W$9:$W$108)-$AZ$31,""))</f>
      </c>
      <c r="P14" s="46">
        <f>IF(OR(BA14&lt;&gt;1,AB14&lt;&gt;""),"",IF((SUMIF($A$9:$A$108,A14,$W$9:$W$108)-SUMIF($A$9:$A$108,A14,$AF$9:$AF$108))&gt;$AZ$31,(SUMIF($A$9:$A$108,A14,$W$9:$W$108)-SUMIF($A$9:$A$108,A14,$AF$9:$AF$108))-$AZ$31,""))</f>
      </c>
      <c r="Q14" s="46">
        <f>IF(OR(BA14&lt;&gt;1,AB14&lt;&gt;"",O14=""),"",IF(O14&gt;SUMIF($A$9:$A$108,A14,$AF$9:$AF$108),SUMIF($A$9:$A$108,A14,$AF$9:$AF$108),O14))</f>
      </c>
      <c r="R14" s="46">
        <f>IF(OR(BA14&lt;&gt;1,AB14=""),"",(SUMIF($A$9:$A$108,A14,$W$9:$W$108)-SUMIF($A$9:$A$108,A14,$AF$9:$AF$108))-IF(U14="",0,U14))</f>
      </c>
      <c r="S14" s="46">
        <f>IF(OR(BA14&lt;&gt;1,AB14="",SUMIF($A$9:$A$108,A14,$AF$9:$AF$108)=0),"",SUMIF($A$9:$A$108,A14,$AF$9:$AF$108)-IF(V14="",0,V14))</f>
      </c>
      <c r="T14" s="46">
        <f>IF(OR(BA14&lt;&gt;1,AB14=""),"",IF(SUMIF($A$9:$A$108,A14,$W$9:$W$108)&gt;$AZ$31,SUMIF($A$9:$A$108,A14,$W$9:$W$108)-$AZ$31,""))</f>
      </c>
      <c r="U14" s="46">
        <f>IF(OR(BA14&lt;&gt;1,AB14=""),"",IF((SUMIF($A$9:$A$108,A14,$W$9:$W$108)-SUMIF($A$9:$A$108,A14,$AF$9:$AF$108))&gt;$AZ$31,(SUMIF($A$9:$A$108,A14,$W$9:$W$108)-SUMIF($A$9:$A$108,A14,$AF$9:$AF$108))-$AZ$31,""))</f>
      </c>
      <c r="V14" s="46">
        <f>IF(OR(BA14&lt;&gt;1,AB14="",T14=""),"",IF(T14&gt;SUMIF($A$9:$A$108,A14,$AF$9:$AF$108),SUMIF($A$9:$A$108,A14,$AF$9:$AF$108),T14))</f>
      </c>
      <c r="W14" s="46" t="str">
        <f t="shared" si="8"/>
        <v/>
      </c>
      <c r="X14" s="27"/>
      <c r="Y14" s="46" t="str">
        <f t="shared" si="28"/>
        <v/>
      </c>
      <c r="Z14" s="46" t="str">
        <f t="shared" si="9"/>
        <v/>
      </c>
      <c r="AA14" s="46" t="str">
        <f t="shared" si="10"/>
        <v/>
      </c>
      <c r="AB14" s="46" t="str">
        <f t="shared" si="29"/>
        <v/>
      </c>
      <c r="AC14" s="46" t="str">
        <f t="shared" si="11"/>
        <v/>
      </c>
      <c r="AD14" s="46" t="str">
        <f t="shared" si="12"/>
        <v/>
      </c>
      <c r="AE14" s="46" t="str">
        <f t="shared" si="30"/>
        <v/>
      </c>
      <c r="AF14" s="46" t="str">
        <f t="shared" si="31"/>
        <v/>
      </c>
      <c r="AG14" s="34" t="str">
        <f t="shared" si="13"/>
        <v/>
      </c>
      <c r="AH14" s="34" t="str">
        <f t="shared" si="14"/>
        <v/>
      </c>
      <c r="AI14" s="34" t="str">
        <f t="shared" si="15"/>
        <v/>
      </c>
      <c r="AJ14" s="34" t="str">
        <f t="shared" si="32"/>
        <v/>
      </c>
      <c r="AK14" s="34" t="str">
        <f t="shared" si="33"/>
        <v/>
      </c>
      <c r="AL14" s="34" t="str">
        <f t="shared" si="16"/>
        <v/>
      </c>
      <c r="AM14" s="34" t="str">
        <f t="shared" si="17"/>
        <v/>
      </c>
      <c r="AN14" s="34" t="str">
        <f t="shared" si="18"/>
        <v/>
      </c>
      <c r="AO14" s="34" t="str">
        <f t="shared" si="19"/>
        <v/>
      </c>
      <c r="AP14" s="34" t="str">
        <f t="shared" si="20"/>
        <v/>
      </c>
      <c r="AQ14" s="34" t="str">
        <f t="shared" si="21"/>
        <v/>
      </c>
      <c r="AR14" s="34" t="str">
        <f t="shared" si="22"/>
        <v/>
      </c>
      <c r="AS14" s="34" t="str">
        <f t="shared" si="34"/>
        <v/>
      </c>
      <c r="AT14" s="23"/>
      <c r="AU14" s="62" t="s">
        <v>24</v>
      </c>
      <c r="AV14" s="83" t="s">
        <v>28</v>
      </c>
      <c r="AW14" s="84"/>
      <c r="AX14" s="84"/>
      <c r="AY14" s="85"/>
      <c r="AZ14" s="35" t="s">
        <v>26</v>
      </c>
      <c r="BA14" s="0">
        <f>IF(OR(A14="",NOT(ISNUMBER(W14))),0,IF(COUNTIFS($A$9:A14,A14,$W$9:W14,"&gt;=0")=1,1,0))</f>
      </c>
    </row>
    <row r="15" spans="1:53" x14ac:dyDescent="0.15">
      <c r="A15" s="26"/>
      <c r="B15" s="2"/>
      <c r="C15" s="6"/>
      <c r="D15" s="5"/>
      <c r="E15" s="5"/>
      <c r="F15" s="52"/>
      <c r="G15" s="6"/>
      <c r="H15" s="6"/>
      <c r="I15" s="60" t="str">
        <f t="shared" si="23"/>
        <v/>
      </c>
      <c r="J15" s="46" t="str">
        <f t="shared" si="0"/>
        <v/>
      </c>
      <c r="K15" s="46" t="str">
        <f t="shared" si="36"/>
        <v/>
      </c>
      <c r="L15" s="46" t="str">
        <f t="shared" si="24"/>
        <v/>
      </c>
      <c r="M15" s="46">
        <f>IF(OR(BA15&lt;&gt;1,AB15&lt;&gt;""),"",(SUMIF($A$9:$A$108,A15,$W$9:$W$108)-SUMIF($A$9:$A$108,A15,$AF$9:$AF$108))-IF(P15="",0,P15))</f>
      </c>
      <c r="N15" s="46">
        <f>IF(OR(BA15&lt;&gt;1,AB15&lt;&gt;"",SUMIF($A$9:$A$108,A15,$AF$9:$AF$108)=0),"",SUMIF($A$9:$A$108,A15,$AF$9:$AF$108)-IF(Q15="",0,Q15))</f>
      </c>
      <c r="O15" s="46">
        <f>IF(OR(BA15&lt;&gt;1,AB15&lt;&gt;""),"",IF(SUMIF($A$9:$A$108,A15,$W$9:$W$108)&gt;$AZ$31,SUMIF($A$9:$A$108,A15,$W$9:$W$108)-$AZ$31,""))</f>
      </c>
      <c r="P15" s="46">
        <f>IF(OR(BA15&lt;&gt;1,AB15&lt;&gt;""),"",IF((SUMIF($A$9:$A$108,A15,$W$9:$W$108)-SUMIF($A$9:$A$108,A15,$AF$9:$AF$108))&gt;$AZ$31,(SUMIF($A$9:$A$108,A15,$W$9:$W$108)-SUMIF($A$9:$A$108,A15,$AF$9:$AF$108))-$AZ$31,""))</f>
      </c>
      <c r="Q15" s="46">
        <f>IF(OR(BA15&lt;&gt;1,AB15&lt;&gt;"",O15=""),"",IF(O15&gt;SUMIF($A$9:$A$108,A15,$AF$9:$AF$108),SUMIF($A$9:$A$108,A15,$AF$9:$AF$108),O15))</f>
      </c>
      <c r="R15" s="46">
        <f>IF(OR(BA15&lt;&gt;1,AB15=""),"",(SUMIF($A$9:$A$108,A15,$W$9:$W$108)-SUMIF($A$9:$A$108,A15,$AF$9:$AF$108))-IF(U15="",0,U15))</f>
      </c>
      <c r="S15" s="46">
        <f>IF(OR(BA15&lt;&gt;1,AB15="",SUMIF($A$9:$A$108,A15,$AF$9:$AF$108)=0),"",SUMIF($A$9:$A$108,A15,$AF$9:$AF$108)-IF(V15="",0,V15))</f>
      </c>
      <c r="T15" s="46">
        <f>IF(OR(BA15&lt;&gt;1,AB15=""),"",IF(SUMIF($A$9:$A$108,A15,$W$9:$W$108)&gt;$AZ$31,SUMIF($A$9:$A$108,A15,$W$9:$W$108)-$AZ$31,""))</f>
      </c>
      <c r="U15" s="46">
        <f>IF(OR(BA15&lt;&gt;1,AB15=""),"",IF((SUMIF($A$9:$A$108,A15,$W$9:$W$108)-SUMIF($A$9:$A$108,A15,$AF$9:$AF$108))&gt;$AZ$31,(SUMIF($A$9:$A$108,A15,$W$9:$W$108)-SUMIF($A$9:$A$108,A15,$AF$9:$AF$108))-$AZ$31,""))</f>
      </c>
      <c r="V15" s="46">
        <f>IF(OR(BA15&lt;&gt;1,AB15="",T15=""),"",IF(T15&gt;SUMIF($A$9:$A$108,A15,$AF$9:$AF$108),SUMIF($A$9:$A$108,A15,$AF$9:$AF$108),T15))</f>
      </c>
      <c r="W15" s="46" t="str">
        <f t="shared" si="8"/>
        <v/>
      </c>
      <c r="X15" s="27"/>
      <c r="Y15" s="46" t="str">
        <f t="shared" si="28"/>
        <v/>
      </c>
      <c r="Z15" s="46" t="str">
        <f t="shared" si="9"/>
        <v/>
      </c>
      <c r="AA15" s="46" t="str">
        <f t="shared" si="10"/>
        <v/>
      </c>
      <c r="AB15" s="46" t="str">
        <f t="shared" si="29"/>
        <v/>
      </c>
      <c r="AC15" s="46" t="str">
        <f t="shared" si="11"/>
        <v/>
      </c>
      <c r="AD15" s="46" t="str">
        <f t="shared" si="12"/>
        <v/>
      </c>
      <c r="AE15" s="46" t="str">
        <f t="shared" si="30"/>
        <v/>
      </c>
      <c r="AF15" s="46" t="str">
        <f t="shared" si="31"/>
        <v/>
      </c>
      <c r="AG15" s="34" t="str">
        <f t="shared" si="13"/>
        <v/>
      </c>
      <c r="AH15" s="34" t="str">
        <f t="shared" si="14"/>
        <v/>
      </c>
      <c r="AI15" s="34" t="str">
        <f t="shared" si="15"/>
        <v/>
      </c>
      <c r="AJ15" s="34" t="str">
        <f t="shared" si="32"/>
        <v/>
      </c>
      <c r="AK15" s="34" t="str">
        <f t="shared" si="33"/>
        <v/>
      </c>
      <c r="AL15" s="34" t="str">
        <f t="shared" si="16"/>
        <v/>
      </c>
      <c r="AM15" s="34" t="str">
        <f t="shared" si="17"/>
        <v/>
      </c>
      <c r="AN15" s="34" t="str">
        <f t="shared" si="18"/>
        <v/>
      </c>
      <c r="AO15" s="34" t="str">
        <f t="shared" si="19"/>
        <v/>
      </c>
      <c r="AP15" s="34" t="str">
        <f t="shared" si="20"/>
        <v/>
      </c>
      <c r="AQ15" s="34" t="str">
        <f t="shared" si="21"/>
        <v/>
      </c>
      <c r="AR15" s="34" t="str">
        <f t="shared" si="22"/>
        <v/>
      </c>
      <c r="AS15" s="34" t="str">
        <f t="shared" si="34"/>
        <v/>
      </c>
      <c r="AT15" s="23"/>
      <c r="AU15" s="86"/>
      <c r="AV15" s="86"/>
      <c r="AZ15" s="35" t="s">
        <v>27</v>
      </c>
      <c r="BA15" s="0">
        <f>IF(OR(A15="",NOT(ISNUMBER(W15))),0,IF(COUNTIFS($A$9:A15,A15,$W$9:W15,"&gt;=0")=1,1,0))</f>
      </c>
    </row>
    <row r="16" spans="1:53" x14ac:dyDescent="0.15">
      <c r="A16" s="26"/>
      <c r="B16" s="2"/>
      <c r="C16" s="6"/>
      <c r="D16" s="5"/>
      <c r="E16" s="5"/>
      <c r="F16" s="52"/>
      <c r="G16" s="6"/>
      <c r="H16" s="6"/>
      <c r="I16" s="60" t="str">
        <f t="shared" si="23"/>
        <v/>
      </c>
      <c r="J16" s="46" t="str">
        <f t="shared" si="0"/>
        <v/>
      </c>
      <c r="K16" s="46" t="str">
        <f t="shared" si="36"/>
        <v/>
      </c>
      <c r="L16" s="46" t="str">
        <f t="shared" ref="L16:L108" si="37">IF(OR(J16&lt;&gt;"",K16&lt;&gt;""),IF(F16&lt;&gt;"",TIME(0,CEILING(F16,$AV$12),0),TIME(0,$AV$10,0)),"")</f>
        <v/>
      </c>
      <c r="M16" s="46">
        <f>IF(OR(BA16&lt;&gt;1,AB16&lt;&gt;""),"",(SUMIF($A$9:$A$108,A16,$W$9:$W$108)-SUMIF($A$9:$A$108,A16,$AF$9:$AF$108))-IF(P16="",0,P16))</f>
      </c>
      <c r="N16" s="46">
        <f>IF(OR(BA16&lt;&gt;1,AB16&lt;&gt;"",SUMIF($A$9:$A$108,A16,$AF$9:$AF$108)=0),"",SUMIF($A$9:$A$108,A16,$AF$9:$AF$108)-IF(Q16="",0,Q16))</f>
      </c>
      <c r="O16" s="46">
        <f>IF(OR(BA16&lt;&gt;1,AB16&lt;&gt;""),"",IF(SUMIF($A$9:$A$108,A16,$W$9:$W$108)&gt;$AZ$31,SUMIF($A$9:$A$108,A16,$W$9:$W$108)-$AZ$31,""))</f>
      </c>
      <c r="P16" s="46">
        <f>IF(OR(BA16&lt;&gt;1,AB16&lt;&gt;""),"",IF((SUMIF($A$9:$A$108,A16,$W$9:$W$108)-SUMIF($A$9:$A$108,A16,$AF$9:$AF$108))&gt;$AZ$31,(SUMIF($A$9:$A$108,A16,$W$9:$W$108)-SUMIF($A$9:$A$108,A16,$AF$9:$AF$108))-$AZ$31,""))</f>
      </c>
      <c r="Q16" s="46">
        <f>IF(OR(BA16&lt;&gt;1,AB16&lt;&gt;"",O16=""),"",IF(O16&gt;SUMIF($A$9:$A$108,A16,$AF$9:$AF$108),SUMIF($A$9:$A$108,A16,$AF$9:$AF$108),O16))</f>
      </c>
      <c r="R16" s="46">
        <f>IF(OR(BA16&lt;&gt;1,AB16=""),"",(SUMIF($A$9:$A$108,A16,$W$9:$W$108)-SUMIF($A$9:$A$108,A16,$AF$9:$AF$108))-IF(U16="",0,U16))</f>
      </c>
      <c r="S16" s="46">
        <f>IF(OR(BA16&lt;&gt;1,AB16="",SUMIF($A$9:$A$108,A16,$AF$9:$AF$108)=0),"",SUMIF($A$9:$A$108,A16,$AF$9:$AF$108)-IF(V16="",0,V16))</f>
      </c>
      <c r="T16" s="46">
        <f>IF(OR(BA16&lt;&gt;1,AB16=""),"",IF(SUMIF($A$9:$A$108,A16,$W$9:$W$108)&gt;$AZ$31,SUMIF($A$9:$A$108,A16,$W$9:$W$108)-$AZ$31,""))</f>
      </c>
      <c r="U16" s="46">
        <f>IF(OR(BA16&lt;&gt;1,AB16=""),"",IF((SUMIF($A$9:$A$108,A16,$W$9:$W$108)-SUMIF($A$9:$A$108,A16,$AF$9:$AF$108))&gt;$AZ$31,(SUMIF($A$9:$A$108,A16,$W$9:$W$108)-SUMIF($A$9:$A$108,A16,$AF$9:$AF$108))-$AZ$31,""))</f>
      </c>
      <c r="V16" s="46">
        <f>IF(OR(BA16&lt;&gt;1,AB16="",T16=""),"",IF(T16&gt;SUMIF($A$9:$A$108,A16,$AF$9:$AF$108),SUMIF($A$9:$A$108,A16,$AF$9:$AF$108),T16))</f>
      </c>
      <c r="W16" s="46" t="str">
        <f t="shared" si="8"/>
        <v/>
      </c>
      <c r="X16" s="27"/>
      <c r="Y16" s="46" t="str">
        <f t="shared" si="28"/>
        <v/>
      </c>
      <c r="Z16" s="46" t="str">
        <f t="shared" si="9"/>
        <v/>
      </c>
      <c r="AA16" s="46" t="str">
        <f t="shared" si="10"/>
        <v/>
      </c>
      <c r="AB16" s="46" t="str">
        <f t="shared" si="29"/>
        <v/>
      </c>
      <c r="AC16" s="46" t="str">
        <f t="shared" si="11"/>
        <v/>
      </c>
      <c r="AD16" s="46" t="str">
        <f t="shared" si="12"/>
        <v/>
      </c>
      <c r="AE16" s="46" t="str">
        <f t="shared" si="30"/>
        <v/>
      </c>
      <c r="AF16" s="46" t="str">
        <f t="shared" si="31"/>
        <v/>
      </c>
      <c r="AG16" s="34" t="str">
        <f t="shared" si="13"/>
        <v/>
      </c>
      <c r="AH16" s="34" t="str">
        <f t="shared" si="14"/>
        <v/>
      </c>
      <c r="AI16" s="34" t="str">
        <f t="shared" si="15"/>
        <v/>
      </c>
      <c r="AJ16" s="34" t="str">
        <f t="shared" si="32"/>
        <v/>
      </c>
      <c r="AK16" s="34" t="str">
        <f t="shared" si="33"/>
        <v/>
      </c>
      <c r="AL16" s="34" t="str">
        <f t="shared" si="16"/>
        <v/>
      </c>
      <c r="AM16" s="34" t="str">
        <f t="shared" si="17"/>
        <v/>
      </c>
      <c r="AN16" s="34" t="str">
        <f t="shared" si="18"/>
        <v/>
      </c>
      <c r="AO16" s="34" t="str">
        <f t="shared" si="19"/>
        <v/>
      </c>
      <c r="AP16" s="34" t="str">
        <f t="shared" si="20"/>
        <v/>
      </c>
      <c r="AQ16" s="34" t="str">
        <f t="shared" si="21"/>
        <v/>
      </c>
      <c r="AR16" s="34" t="str">
        <f t="shared" si="22"/>
        <v/>
      </c>
      <c r="AS16" s="34" t="str">
        <f t="shared" si="34"/>
        <v/>
      </c>
      <c r="AT16" s="23"/>
      <c r="AZ16" s="35" t="s">
        <v>28</v>
      </c>
      <c r="BA16" s="0">
        <f>IF(OR(A16="",NOT(ISNUMBER(W16))),0,IF(COUNTIFS($A$9:A16,A16,$W$9:W16,"&gt;=0")=1,1,0))</f>
      </c>
    </row>
    <row r="17" spans="1:53" x14ac:dyDescent="0.15">
      <c r="A17" s="26"/>
      <c r="B17" s="2"/>
      <c r="C17" s="6"/>
      <c r="D17" s="5"/>
      <c r="E17" s="5"/>
      <c r="F17" s="52"/>
      <c r="G17" s="6"/>
      <c r="H17" s="6"/>
      <c r="I17" s="60" t="str">
        <f t="shared" si="23"/>
        <v/>
      </c>
      <c r="J17" s="46" t="str">
        <f t="shared" si="0"/>
        <v/>
      </c>
      <c r="K17" s="46" t="str">
        <f t="shared" si="36"/>
        <v/>
      </c>
      <c r="L17" s="46" t="str">
        <f t="shared" si="37"/>
        <v/>
      </c>
      <c r="M17" s="46">
        <f>IF(OR(BA17&lt;&gt;1,AB17&lt;&gt;""),"",(SUMIF($A$9:$A$108,A17,$W$9:$W$108)-SUMIF($A$9:$A$108,A17,$AF$9:$AF$108))-IF(P17="",0,P17))</f>
      </c>
      <c r="N17" s="46">
        <f>IF(OR(BA17&lt;&gt;1,AB17&lt;&gt;"",SUMIF($A$9:$A$108,A17,$AF$9:$AF$108)=0),"",SUMIF($A$9:$A$108,A17,$AF$9:$AF$108)-IF(Q17="",0,Q17))</f>
      </c>
      <c r="O17" s="46">
        <f>IF(OR(BA17&lt;&gt;1,AB17&lt;&gt;""),"",IF(SUMIF($A$9:$A$108,A17,$W$9:$W$108)&gt;$AZ$31,SUMIF($A$9:$A$108,A17,$W$9:$W$108)-$AZ$31,""))</f>
      </c>
      <c r="P17" s="46">
        <f>IF(OR(BA17&lt;&gt;1,AB17&lt;&gt;""),"",IF((SUMIF($A$9:$A$108,A17,$W$9:$W$108)-SUMIF($A$9:$A$108,A17,$AF$9:$AF$108))&gt;$AZ$31,(SUMIF($A$9:$A$108,A17,$W$9:$W$108)-SUMIF($A$9:$A$108,A17,$AF$9:$AF$108))-$AZ$31,""))</f>
      </c>
      <c r="Q17" s="46">
        <f>IF(OR(BA17&lt;&gt;1,AB17&lt;&gt;"",O17=""),"",IF(O17&gt;SUMIF($A$9:$A$108,A17,$AF$9:$AF$108),SUMIF($A$9:$A$108,A17,$AF$9:$AF$108),O17))</f>
      </c>
      <c r="R17" s="46">
        <f>IF(OR(BA17&lt;&gt;1,AB17=""),"",(SUMIF($A$9:$A$108,A17,$W$9:$W$108)-SUMIF($A$9:$A$108,A17,$AF$9:$AF$108))-IF(U17="",0,U17))</f>
      </c>
      <c r="S17" s="46">
        <f>IF(OR(BA17&lt;&gt;1,AB17="",SUMIF($A$9:$A$108,A17,$AF$9:$AF$108)=0),"",SUMIF($A$9:$A$108,A17,$AF$9:$AF$108)-IF(V17="",0,V17))</f>
      </c>
      <c r="T17" s="46">
        <f>IF(OR(BA17&lt;&gt;1,AB17=""),"",IF(SUMIF($A$9:$A$108,A17,$W$9:$W$108)&gt;$AZ$31,SUMIF($A$9:$A$108,A17,$W$9:$W$108)-$AZ$31,""))</f>
      </c>
      <c r="U17" s="46">
        <f>IF(OR(BA17&lt;&gt;1,AB17=""),"",IF((SUMIF($A$9:$A$108,A17,$W$9:$W$108)-SUMIF($A$9:$A$108,A17,$AF$9:$AF$108))&gt;$AZ$31,(SUMIF($A$9:$A$108,A17,$W$9:$W$108)-SUMIF($A$9:$A$108,A17,$AF$9:$AF$108))-$AZ$31,""))</f>
      </c>
      <c r="V17" s="46">
        <f>IF(OR(BA17&lt;&gt;1,AB17="",T17=""),"",IF(T17&gt;SUMIF($A$9:$A$108,A17,$AF$9:$AF$108),SUMIF($A$9:$A$108,A17,$AF$9:$AF$108),T17))</f>
      </c>
      <c r="W17" s="46" t="str">
        <f t="shared" si="8"/>
        <v/>
      </c>
      <c r="X17" s="27"/>
      <c r="Y17" s="46" t="str">
        <f t="shared" si="28"/>
        <v/>
      </c>
      <c r="Z17" s="46" t="str">
        <f t="shared" si="9"/>
        <v/>
      </c>
      <c r="AA17" s="46" t="str">
        <f t="shared" si="10"/>
        <v/>
      </c>
      <c r="AB17" s="46" t="str">
        <f t="shared" si="29"/>
        <v/>
      </c>
      <c r="AC17" s="46" t="str">
        <f t="shared" si="11"/>
        <v/>
      </c>
      <c r="AD17" s="46" t="str">
        <f t="shared" si="12"/>
        <v/>
      </c>
      <c r="AE17" s="46" t="str">
        <f t="shared" si="30"/>
        <v/>
      </c>
      <c r="AF17" s="46" t="str">
        <f t="shared" si="31"/>
        <v/>
      </c>
      <c r="AG17" s="34" t="str">
        <f t="shared" si="13"/>
        <v/>
      </c>
      <c r="AH17" s="34" t="str">
        <f t="shared" si="14"/>
        <v/>
      </c>
      <c r="AI17" s="34" t="str">
        <f t="shared" si="15"/>
        <v/>
      </c>
      <c r="AJ17" s="34" t="str">
        <f t="shared" si="32"/>
        <v/>
      </c>
      <c r="AK17" s="34" t="str">
        <f t="shared" si="33"/>
        <v/>
      </c>
      <c r="AL17" s="34" t="str">
        <f t="shared" si="16"/>
        <v/>
      </c>
      <c r="AM17" s="34" t="str">
        <f t="shared" si="17"/>
        <v/>
      </c>
      <c r="AN17" s="34" t="str">
        <f t="shared" si="18"/>
        <v/>
      </c>
      <c r="AO17" s="34" t="str">
        <f t="shared" si="19"/>
        <v/>
      </c>
      <c r="AP17" s="34" t="str">
        <f t="shared" si="20"/>
        <v/>
      </c>
      <c r="AQ17" s="34" t="str">
        <f t="shared" si="21"/>
        <v/>
      </c>
      <c r="AR17" s="34" t="str">
        <f t="shared" si="22"/>
        <v/>
      </c>
      <c r="AS17" s="34" t="str">
        <f t="shared" si="34"/>
        <v/>
      </c>
      <c r="AT17" s="23"/>
      <c r="AZ17" s="35"/>
      <c r="BA17" s="0">
        <f>IF(OR(A17="",NOT(ISNUMBER(W17))),0,IF(COUNTIFS($A$9:A17,A17,$W$9:W17,"&gt;=0")=1,1,0))</f>
      </c>
    </row>
    <row r="18" spans="1:53" x14ac:dyDescent="0.15">
      <c r="A18" s="26"/>
      <c r="B18" s="2"/>
      <c r="C18" s="6"/>
      <c r="D18" s="5"/>
      <c r="E18" s="5"/>
      <c r="F18" s="52"/>
      <c r="G18" s="6"/>
      <c r="H18" s="6"/>
      <c r="I18" s="60" t="str">
        <f t="shared" si="23"/>
        <v/>
      </c>
      <c r="J18" s="46" t="str">
        <f t="shared" si="0"/>
        <v/>
      </c>
      <c r="K18" s="46" t="str">
        <f t="shared" si="36"/>
        <v/>
      </c>
      <c r="L18" s="46" t="str">
        <f t="shared" si="37"/>
        <v/>
      </c>
      <c r="M18" s="46">
        <f>IF(OR(BA18&lt;&gt;1,AB18&lt;&gt;""),"",(SUMIF($A$9:$A$108,A18,$W$9:$W$108)-SUMIF($A$9:$A$108,A18,$AF$9:$AF$108))-IF(P18="",0,P18))</f>
      </c>
      <c r="N18" s="46">
        <f>IF(OR(BA18&lt;&gt;1,AB18&lt;&gt;"",SUMIF($A$9:$A$108,A18,$AF$9:$AF$108)=0),"",SUMIF($A$9:$A$108,A18,$AF$9:$AF$108)-IF(Q18="",0,Q18))</f>
      </c>
      <c r="O18" s="46">
        <f>IF(OR(BA18&lt;&gt;1,AB18&lt;&gt;""),"",IF(SUMIF($A$9:$A$108,A18,$W$9:$W$108)&gt;$AZ$31,SUMIF($A$9:$A$108,A18,$W$9:$W$108)-$AZ$31,""))</f>
      </c>
      <c r="P18" s="46">
        <f>IF(OR(BA18&lt;&gt;1,AB18&lt;&gt;""),"",IF((SUMIF($A$9:$A$108,A18,$W$9:$W$108)-SUMIF($A$9:$A$108,A18,$AF$9:$AF$108))&gt;$AZ$31,(SUMIF($A$9:$A$108,A18,$W$9:$W$108)-SUMIF($A$9:$A$108,A18,$AF$9:$AF$108))-$AZ$31,""))</f>
      </c>
      <c r="Q18" s="46">
        <f>IF(OR(BA18&lt;&gt;1,AB18&lt;&gt;"",O18=""),"",IF(O18&gt;SUMIF($A$9:$A$108,A18,$AF$9:$AF$108),SUMIF($A$9:$A$108,A18,$AF$9:$AF$108),O18))</f>
      </c>
      <c r="R18" s="46">
        <f>IF(OR(BA18&lt;&gt;1,AB18=""),"",(SUMIF($A$9:$A$108,A18,$W$9:$W$108)-SUMIF($A$9:$A$108,A18,$AF$9:$AF$108))-IF(U18="",0,U18))</f>
      </c>
      <c r="S18" s="46">
        <f>IF(OR(BA18&lt;&gt;1,AB18="",SUMIF($A$9:$A$108,A18,$AF$9:$AF$108)=0),"",SUMIF($A$9:$A$108,A18,$AF$9:$AF$108)-IF(V18="",0,V18))</f>
      </c>
      <c r="T18" s="46">
        <f>IF(OR(BA18&lt;&gt;1,AB18=""),"",IF(SUMIF($A$9:$A$108,A18,$W$9:$W$108)&gt;$AZ$31,SUMIF($A$9:$A$108,A18,$W$9:$W$108)-$AZ$31,""))</f>
      </c>
      <c r="U18" s="46">
        <f>IF(OR(BA18&lt;&gt;1,AB18=""),"",IF((SUMIF($A$9:$A$108,A18,$W$9:$W$108)-SUMIF($A$9:$A$108,A18,$AF$9:$AF$108))&gt;$AZ$31,(SUMIF($A$9:$A$108,A18,$W$9:$W$108)-SUMIF($A$9:$A$108,A18,$AF$9:$AF$108))-$AZ$31,""))</f>
      </c>
      <c r="V18" s="46">
        <f>IF(OR(BA18&lt;&gt;1,AB18="",T18=""),"",IF(T18&gt;SUMIF($A$9:$A$108,A18,$AF$9:$AF$108),SUMIF($A$9:$A$108,A18,$AF$9:$AF$108),T18))</f>
      </c>
      <c r="W18" s="46" t="str">
        <f t="shared" si="8"/>
        <v/>
      </c>
      <c r="X18" s="27"/>
      <c r="Y18" s="46" t="str">
        <f t="shared" si="28"/>
        <v/>
      </c>
      <c r="Z18" s="46" t="str">
        <f t="shared" si="9"/>
        <v/>
      </c>
      <c r="AA18" s="46" t="str">
        <f t="shared" si="10"/>
        <v/>
      </c>
      <c r="AB18" s="46" t="str">
        <f t="shared" si="29"/>
        <v/>
      </c>
      <c r="AC18" s="46" t="str">
        <f t="shared" si="11"/>
        <v/>
      </c>
      <c r="AD18" s="46" t="str">
        <f t="shared" si="12"/>
        <v/>
      </c>
      <c r="AE18" s="46" t="str">
        <f t="shared" si="30"/>
        <v/>
      </c>
      <c r="AF18" s="46" t="str">
        <f t="shared" si="31"/>
        <v/>
      </c>
      <c r="AG18" s="34" t="str">
        <f t="shared" si="13"/>
        <v/>
      </c>
      <c r="AH18" s="34" t="str">
        <f t="shared" si="14"/>
        <v/>
      </c>
      <c r="AI18" s="34" t="str">
        <f t="shared" si="15"/>
        <v/>
      </c>
      <c r="AJ18" s="34" t="str">
        <f t="shared" si="32"/>
        <v/>
      </c>
      <c r="AK18" s="34" t="str">
        <f t="shared" si="33"/>
        <v/>
      </c>
      <c r="AL18" s="34" t="str">
        <f t="shared" si="16"/>
        <v/>
      </c>
      <c r="AM18" s="34" t="str">
        <f t="shared" si="17"/>
        <v/>
      </c>
      <c r="AN18" s="34" t="str">
        <f t="shared" si="18"/>
        <v/>
      </c>
      <c r="AO18" s="34" t="str">
        <f t="shared" si="19"/>
        <v/>
      </c>
      <c r="AP18" s="34" t="str">
        <f t="shared" si="20"/>
        <v/>
      </c>
      <c r="AQ18" s="34" t="str">
        <f t="shared" si="21"/>
        <v/>
      </c>
      <c r="AR18" s="34" t="str">
        <f t="shared" si="22"/>
        <v/>
      </c>
      <c r="AS18" s="34" t="str">
        <f t="shared" si="34"/>
        <v/>
      </c>
      <c r="AT18" s="23"/>
      <c r="AZ18" s="35"/>
      <c r="BA18" s="0">
        <f>IF(OR(A18="",NOT(ISNUMBER(W18))),0,IF(COUNTIFS($A$9:A18,A18,$W$9:W18,"&gt;=0")=1,1,0))</f>
      </c>
    </row>
    <row r="19" spans="1:53" x14ac:dyDescent="0.15">
      <c r="A19" s="26"/>
      <c r="B19" s="2"/>
      <c r="C19" s="6"/>
      <c r="D19" s="5"/>
      <c r="E19" s="5"/>
      <c r="F19" s="52"/>
      <c r="G19" s="6"/>
      <c r="H19" s="6"/>
      <c r="I19" s="60" t="str">
        <f t="shared" si="23"/>
        <v/>
      </c>
      <c r="J19" s="46" t="str">
        <f t="shared" si="0"/>
        <v/>
      </c>
      <c r="K19" s="46" t="str">
        <f t="shared" si="36"/>
        <v/>
      </c>
      <c r="L19" s="46" t="str">
        <f t="shared" si="37"/>
        <v/>
      </c>
      <c r="M19" s="46">
        <f>IF(OR(BA19&lt;&gt;1,AB19&lt;&gt;""),"",(SUMIF($A$9:$A$108,A19,$W$9:$W$108)-SUMIF($A$9:$A$108,A19,$AF$9:$AF$108))-IF(P19="",0,P19))</f>
      </c>
      <c r="N19" s="46">
        <f>IF(OR(BA19&lt;&gt;1,AB19&lt;&gt;"",SUMIF($A$9:$A$108,A19,$AF$9:$AF$108)=0),"",SUMIF($A$9:$A$108,A19,$AF$9:$AF$108)-IF(Q19="",0,Q19))</f>
      </c>
      <c r="O19" s="46">
        <f>IF(OR(BA19&lt;&gt;1,AB19&lt;&gt;""),"",IF(SUMIF($A$9:$A$108,A19,$W$9:$W$108)&gt;$AZ$31,SUMIF($A$9:$A$108,A19,$W$9:$W$108)-$AZ$31,""))</f>
      </c>
      <c r="P19" s="46">
        <f>IF(OR(BA19&lt;&gt;1,AB19&lt;&gt;""),"",IF((SUMIF($A$9:$A$108,A19,$W$9:$W$108)-SUMIF($A$9:$A$108,A19,$AF$9:$AF$108))&gt;$AZ$31,(SUMIF($A$9:$A$108,A19,$W$9:$W$108)-SUMIF($A$9:$A$108,A19,$AF$9:$AF$108))-$AZ$31,""))</f>
      </c>
      <c r="Q19" s="46">
        <f>IF(OR(BA19&lt;&gt;1,AB19&lt;&gt;"",O19=""),"",IF(O19&gt;SUMIF($A$9:$A$108,A19,$AF$9:$AF$108),SUMIF($A$9:$A$108,A19,$AF$9:$AF$108),O19))</f>
      </c>
      <c r="R19" s="46">
        <f>IF(OR(BA19&lt;&gt;1,AB19=""),"",(SUMIF($A$9:$A$108,A19,$W$9:$W$108)-SUMIF($A$9:$A$108,A19,$AF$9:$AF$108))-IF(U19="",0,U19))</f>
      </c>
      <c r="S19" s="46">
        <f>IF(OR(BA19&lt;&gt;1,AB19="",SUMIF($A$9:$A$108,A19,$AF$9:$AF$108)=0),"",SUMIF($A$9:$A$108,A19,$AF$9:$AF$108)-IF(V19="",0,V19))</f>
      </c>
      <c r="T19" s="46">
        <f>IF(OR(BA19&lt;&gt;1,AB19=""),"",IF(SUMIF($A$9:$A$108,A19,$W$9:$W$108)&gt;$AZ$31,SUMIF($A$9:$A$108,A19,$W$9:$W$108)-$AZ$31,""))</f>
      </c>
      <c r="U19" s="46">
        <f>IF(OR(BA19&lt;&gt;1,AB19=""),"",IF((SUMIF($A$9:$A$108,A19,$W$9:$W$108)-SUMIF($A$9:$A$108,A19,$AF$9:$AF$108))&gt;$AZ$31,(SUMIF($A$9:$A$108,A19,$W$9:$W$108)-SUMIF($A$9:$A$108,A19,$AF$9:$AF$108))-$AZ$31,""))</f>
      </c>
      <c r="V19" s="46">
        <f>IF(OR(BA19&lt;&gt;1,AB19="",T19=""),"",IF(T19&gt;SUMIF($A$9:$A$108,A19,$AF$9:$AF$108),SUMIF($A$9:$A$108,A19,$AF$9:$AF$108),T19))</f>
      </c>
      <c r="W19" s="46" t="str">
        <f t="shared" si="8"/>
        <v/>
      </c>
      <c r="X19" s="27"/>
      <c r="Y19" s="46" t="str">
        <f t="shared" si="28"/>
        <v/>
      </c>
      <c r="Z19" s="46" t="str">
        <f t="shared" si="9"/>
        <v/>
      </c>
      <c r="AA19" s="46" t="str">
        <f t="shared" si="10"/>
        <v/>
      </c>
      <c r="AB19" s="46" t="str">
        <f t="shared" si="29"/>
        <v/>
      </c>
      <c r="AC19" s="46" t="str">
        <f t="shared" si="11"/>
        <v/>
      </c>
      <c r="AD19" s="46" t="str">
        <f t="shared" si="12"/>
        <v/>
      </c>
      <c r="AE19" s="46" t="str">
        <f t="shared" si="30"/>
        <v/>
      </c>
      <c r="AF19" s="46" t="str">
        <f t="shared" si="31"/>
        <v/>
      </c>
      <c r="AG19" s="34" t="str">
        <f t="shared" si="13"/>
        <v/>
      </c>
      <c r="AH19" s="34" t="str">
        <f t="shared" si="14"/>
        <v/>
      </c>
      <c r="AI19" s="34" t="str">
        <f t="shared" si="15"/>
        <v/>
      </c>
      <c r="AJ19" s="34" t="str">
        <f t="shared" si="32"/>
        <v/>
      </c>
      <c r="AK19" s="34" t="str">
        <f t="shared" si="33"/>
        <v/>
      </c>
      <c r="AL19" s="34" t="str">
        <f t="shared" si="16"/>
        <v/>
      </c>
      <c r="AM19" s="34" t="str">
        <f t="shared" si="17"/>
        <v/>
      </c>
      <c r="AN19" s="34" t="str">
        <f t="shared" si="18"/>
        <v/>
      </c>
      <c r="AO19" s="34" t="str">
        <f t="shared" si="19"/>
        <v/>
      </c>
      <c r="AP19" s="34" t="str">
        <f t="shared" si="20"/>
        <v/>
      </c>
      <c r="AQ19" s="34" t="str">
        <f t="shared" si="21"/>
        <v/>
      </c>
      <c r="AR19" s="34" t="str">
        <f t="shared" si="22"/>
        <v/>
      </c>
      <c r="AS19" s="34" t="str">
        <f t="shared" si="34"/>
        <v/>
      </c>
      <c r="AT19" s="23"/>
      <c r="AU19" s="20" t="s">
        <v>16</v>
      </c>
      <c r="AZ19" s="35"/>
      <c r="BA19" s="0">
        <f>IF(OR(A19="",NOT(ISNUMBER(W19))),0,IF(COUNTIFS($A$9:A19,A19,$W$9:W19,"&gt;=0")=1,1,0))</f>
      </c>
    </row>
    <row r="20" spans="1:53" x14ac:dyDescent="0.15">
      <c r="A20" s="26"/>
      <c r="B20" s="2"/>
      <c r="C20" s="6"/>
      <c r="D20" s="5"/>
      <c r="E20" s="5"/>
      <c r="F20" s="52"/>
      <c r="G20" s="6"/>
      <c r="H20" s="6"/>
      <c r="I20" s="60" t="str">
        <f t="shared" si="23"/>
        <v/>
      </c>
      <c r="J20" s="46" t="str">
        <f t="shared" si="0"/>
        <v/>
      </c>
      <c r="K20" s="46" t="str">
        <f t="shared" si="36"/>
        <v/>
      </c>
      <c r="L20" s="46" t="str">
        <f t="shared" si="37"/>
        <v/>
      </c>
      <c r="M20" s="46">
        <f>IF(OR(BA20&lt;&gt;1,AB20&lt;&gt;""),"",(SUMIF($A$9:$A$108,A20,$W$9:$W$108)-SUMIF($A$9:$A$108,A20,$AF$9:$AF$108))-IF(P20="",0,P20))</f>
      </c>
      <c r="N20" s="46">
        <f>IF(OR(BA20&lt;&gt;1,AB20&lt;&gt;"",SUMIF($A$9:$A$108,A20,$AF$9:$AF$108)=0),"",SUMIF($A$9:$A$108,A20,$AF$9:$AF$108)-IF(Q20="",0,Q20))</f>
      </c>
      <c r="O20" s="46">
        <f>IF(OR(BA20&lt;&gt;1,AB20&lt;&gt;""),"",IF(SUMIF($A$9:$A$108,A20,$W$9:$W$108)&gt;$AZ$31,SUMIF($A$9:$A$108,A20,$W$9:$W$108)-$AZ$31,""))</f>
      </c>
      <c r="P20" s="46">
        <f>IF(OR(BA20&lt;&gt;1,AB20&lt;&gt;""),"",IF((SUMIF($A$9:$A$108,A20,$W$9:$W$108)-SUMIF($A$9:$A$108,A20,$AF$9:$AF$108))&gt;$AZ$31,(SUMIF($A$9:$A$108,A20,$W$9:$W$108)-SUMIF($A$9:$A$108,A20,$AF$9:$AF$108))-$AZ$31,""))</f>
      </c>
      <c r="Q20" s="46">
        <f>IF(OR(BA20&lt;&gt;1,AB20&lt;&gt;"",O20=""),"",IF(O20&gt;SUMIF($A$9:$A$108,A20,$AF$9:$AF$108),SUMIF($A$9:$A$108,A20,$AF$9:$AF$108),O20))</f>
      </c>
      <c r="R20" s="46">
        <f>IF(OR(BA20&lt;&gt;1,AB20=""),"",(SUMIF($A$9:$A$108,A20,$W$9:$W$108)-SUMIF($A$9:$A$108,A20,$AF$9:$AF$108))-IF(U20="",0,U20))</f>
      </c>
      <c r="S20" s="46">
        <f>IF(OR(BA20&lt;&gt;1,AB20="",SUMIF($A$9:$A$108,A20,$AF$9:$AF$108)=0),"",SUMIF($A$9:$A$108,A20,$AF$9:$AF$108)-IF(V20="",0,V20))</f>
      </c>
      <c r="T20" s="46">
        <f>IF(OR(BA20&lt;&gt;1,AB20=""),"",IF(SUMIF($A$9:$A$108,A20,$W$9:$W$108)&gt;$AZ$31,SUMIF($A$9:$A$108,A20,$W$9:$W$108)-$AZ$31,""))</f>
      </c>
      <c r="U20" s="46">
        <f>IF(OR(BA20&lt;&gt;1,AB20=""),"",IF((SUMIF($A$9:$A$108,A20,$W$9:$W$108)-SUMIF($A$9:$A$108,A20,$AF$9:$AF$108))&gt;$AZ$31,(SUMIF($A$9:$A$108,A20,$W$9:$W$108)-SUMIF($A$9:$A$108,A20,$AF$9:$AF$108))-$AZ$31,""))</f>
      </c>
      <c r="V20" s="46">
        <f>IF(OR(BA20&lt;&gt;1,AB20="",T20=""),"",IF(T20&gt;SUMIF($A$9:$A$108,A20,$AF$9:$AF$108),SUMIF($A$9:$A$108,A20,$AF$9:$AF$108),T20))</f>
      </c>
      <c r="W20" s="46" t="str">
        <f t="shared" si="8"/>
        <v/>
      </c>
      <c r="X20" s="27"/>
      <c r="Y20" s="46" t="str">
        <f t="shared" si="28"/>
        <v/>
      </c>
      <c r="Z20" s="46" t="str">
        <f t="shared" si="9"/>
        <v/>
      </c>
      <c r="AA20" s="46" t="str">
        <f t="shared" si="10"/>
        <v/>
      </c>
      <c r="AB20" s="46" t="str">
        <f t="shared" si="29"/>
        <v/>
      </c>
      <c r="AC20" s="46" t="str">
        <f t="shared" si="11"/>
        <v/>
      </c>
      <c r="AD20" s="46" t="str">
        <f t="shared" si="12"/>
        <v/>
      </c>
      <c r="AE20" s="46" t="str">
        <f t="shared" si="30"/>
        <v/>
      </c>
      <c r="AF20" s="46" t="str">
        <f t="shared" si="31"/>
        <v/>
      </c>
      <c r="AG20" s="34" t="str">
        <f t="shared" si="13"/>
        <v/>
      </c>
      <c r="AH20" s="34" t="str">
        <f t="shared" si="14"/>
        <v/>
      </c>
      <c r="AI20" s="34" t="str">
        <f t="shared" si="15"/>
        <v/>
      </c>
      <c r="AJ20" s="34" t="str">
        <f t="shared" si="32"/>
        <v/>
      </c>
      <c r="AK20" s="34" t="str">
        <f t="shared" si="33"/>
        <v/>
      </c>
      <c r="AL20" s="34" t="str">
        <f t="shared" si="16"/>
        <v/>
      </c>
      <c r="AM20" s="34" t="str">
        <f t="shared" si="17"/>
        <v/>
      </c>
      <c r="AN20" s="34" t="str">
        <f t="shared" si="18"/>
        <v/>
      </c>
      <c r="AO20" s="34" t="str">
        <f t="shared" si="19"/>
        <v/>
      </c>
      <c r="AP20" s="34" t="str">
        <f t="shared" si="20"/>
        <v/>
      </c>
      <c r="AQ20" s="34" t="str">
        <f t="shared" si="21"/>
        <v/>
      </c>
      <c r="AR20" s="34" t="str">
        <f t="shared" si="22"/>
        <v/>
      </c>
      <c r="AS20" s="34" t="str">
        <f t="shared" si="34"/>
        <v/>
      </c>
      <c r="AT20" s="23"/>
      <c r="AU20" s="61" t="s">
        <v>14</v>
      </c>
      <c r="AV20" s="5">
        <v>0.33333333333333331</v>
      </c>
      <c r="AZ20" s="35"/>
      <c r="BA20" s="0">
        <f>IF(OR(A20="",NOT(ISNUMBER(W20))),0,IF(COUNTIFS($A$9:A20,A20,$W$9:W20,"&gt;=0")=1,1,0))</f>
      </c>
    </row>
    <row r="21" spans="1:53" x14ac:dyDescent="0.15">
      <c r="A21" s="26"/>
      <c r="B21" s="2"/>
      <c r="C21" s="6"/>
      <c r="D21" s="5"/>
      <c r="E21" s="5"/>
      <c r="F21" s="52"/>
      <c r="G21" s="6"/>
      <c r="H21" s="6"/>
      <c r="I21" s="60" t="str">
        <f t="shared" si="23"/>
        <v/>
      </c>
      <c r="J21" s="46" t="str">
        <f t="shared" si="0"/>
        <v/>
      </c>
      <c r="K21" s="46" t="str">
        <f t="shared" si="36"/>
        <v/>
      </c>
      <c r="L21" s="46" t="str">
        <f t="shared" si="37"/>
        <v/>
      </c>
      <c r="M21" s="46">
        <f>IF(OR(BA21&lt;&gt;1,AB21&lt;&gt;""),"",(SUMIF($A$9:$A$108,A21,$W$9:$W$108)-SUMIF($A$9:$A$108,A21,$AF$9:$AF$108))-IF(P21="",0,P21))</f>
      </c>
      <c r="N21" s="46">
        <f>IF(OR(BA21&lt;&gt;1,AB21&lt;&gt;"",SUMIF($A$9:$A$108,A21,$AF$9:$AF$108)=0),"",SUMIF($A$9:$A$108,A21,$AF$9:$AF$108)-IF(Q21="",0,Q21))</f>
      </c>
      <c r="O21" s="46">
        <f>IF(OR(BA21&lt;&gt;1,AB21&lt;&gt;""),"",IF(SUMIF($A$9:$A$108,A21,$W$9:$W$108)&gt;$AZ$31,SUMIF($A$9:$A$108,A21,$W$9:$W$108)-$AZ$31,""))</f>
      </c>
      <c r="P21" s="46">
        <f>IF(OR(BA21&lt;&gt;1,AB21&lt;&gt;""),"",IF((SUMIF($A$9:$A$108,A21,$W$9:$W$108)-SUMIF($A$9:$A$108,A21,$AF$9:$AF$108))&gt;$AZ$31,(SUMIF($A$9:$A$108,A21,$W$9:$W$108)-SUMIF($A$9:$A$108,A21,$AF$9:$AF$108))-$AZ$31,""))</f>
      </c>
      <c r="Q21" s="46">
        <f>IF(OR(BA21&lt;&gt;1,AB21&lt;&gt;"",O21=""),"",IF(O21&gt;SUMIF($A$9:$A$108,A21,$AF$9:$AF$108),SUMIF($A$9:$A$108,A21,$AF$9:$AF$108),O21))</f>
      </c>
      <c r="R21" s="46">
        <f>IF(OR(BA21&lt;&gt;1,AB21=""),"",(SUMIF($A$9:$A$108,A21,$W$9:$W$108)-SUMIF($A$9:$A$108,A21,$AF$9:$AF$108))-IF(U21="",0,U21))</f>
      </c>
      <c r="S21" s="46">
        <f>IF(OR(BA21&lt;&gt;1,AB21="",SUMIF($A$9:$A$108,A21,$AF$9:$AF$108)=0),"",SUMIF($A$9:$A$108,A21,$AF$9:$AF$108)-IF(V21="",0,V21))</f>
      </c>
      <c r="T21" s="46">
        <f>IF(OR(BA21&lt;&gt;1,AB21=""),"",IF(SUMIF($A$9:$A$108,A21,$W$9:$W$108)&gt;$AZ$31,SUMIF($A$9:$A$108,A21,$W$9:$W$108)-$AZ$31,""))</f>
      </c>
      <c r="U21" s="46">
        <f>IF(OR(BA21&lt;&gt;1,AB21=""),"",IF((SUMIF($A$9:$A$108,A21,$W$9:$W$108)-SUMIF($A$9:$A$108,A21,$AF$9:$AF$108))&gt;$AZ$31,(SUMIF($A$9:$A$108,A21,$W$9:$W$108)-SUMIF($A$9:$A$108,A21,$AF$9:$AF$108))-$AZ$31,""))</f>
      </c>
      <c r="V21" s="46">
        <f>IF(OR(BA21&lt;&gt;1,AB21="",T21=""),"",IF(T21&gt;SUMIF($A$9:$A$108,A21,$AF$9:$AF$108),SUMIF($A$9:$A$108,A21,$AF$9:$AF$108),T21))</f>
      </c>
      <c r="W21" s="46" t="str">
        <f t="shared" si="8"/>
        <v/>
      </c>
      <c r="X21" s="27"/>
      <c r="Y21" s="46" t="str">
        <f t="shared" si="28"/>
        <v/>
      </c>
      <c r="Z21" s="46" t="str">
        <f t="shared" si="9"/>
        <v/>
      </c>
      <c r="AA21" s="46" t="str">
        <f t="shared" si="10"/>
        <v/>
      </c>
      <c r="AB21" s="46" t="str">
        <f t="shared" si="29"/>
        <v/>
      </c>
      <c r="AC21" s="46" t="str">
        <f t="shared" si="11"/>
        <v/>
      </c>
      <c r="AD21" s="46" t="str">
        <f t="shared" si="12"/>
        <v/>
      </c>
      <c r="AE21" s="46" t="str">
        <f t="shared" si="30"/>
        <v/>
      </c>
      <c r="AF21" s="46" t="str">
        <f t="shared" si="31"/>
        <v/>
      </c>
      <c r="AG21" s="34" t="str">
        <f t="shared" si="13"/>
        <v/>
      </c>
      <c r="AH21" s="34" t="str">
        <f t="shared" si="14"/>
        <v/>
      </c>
      <c r="AI21" s="34" t="str">
        <f t="shared" si="15"/>
        <v/>
      </c>
      <c r="AJ21" s="34" t="str">
        <f t="shared" si="32"/>
        <v/>
      </c>
      <c r="AK21" s="34" t="str">
        <f t="shared" si="33"/>
        <v/>
      </c>
      <c r="AL21" s="34" t="str">
        <f t="shared" si="16"/>
        <v/>
      </c>
      <c r="AM21" s="34" t="str">
        <f t="shared" si="17"/>
        <v/>
      </c>
      <c r="AN21" s="34" t="str">
        <f t="shared" si="18"/>
        <v/>
      </c>
      <c r="AO21" s="34" t="str">
        <f t="shared" si="19"/>
        <v/>
      </c>
      <c r="AP21" s="34" t="str">
        <f t="shared" si="20"/>
        <v/>
      </c>
      <c r="AQ21" s="34" t="str">
        <f t="shared" si="21"/>
        <v/>
      </c>
      <c r="AR21" s="34" t="str">
        <f t="shared" si="22"/>
        <v/>
      </c>
      <c r="AS21" s="34" t="str">
        <f t="shared" si="34"/>
        <v/>
      </c>
      <c r="AT21" s="23"/>
      <c r="AU21" s="61" t="s">
        <v>140</v>
      </c>
      <c r="AV21" s="5">
        <v>0.70833333333333337</v>
      </c>
      <c r="AZ21" s="35"/>
      <c r="BA21" s="0">
        <f>IF(OR(A21="",NOT(ISNUMBER(W21))),0,IF(COUNTIFS($A$9:A21,A21,$W$9:W21,"&gt;=0")=1,1,0))</f>
      </c>
    </row>
    <row r="22" spans="1:53" x14ac:dyDescent="0.15">
      <c r="A22" s="26"/>
      <c r="B22" s="2"/>
      <c r="C22" s="6"/>
      <c r="D22" s="5"/>
      <c r="E22" s="5"/>
      <c r="F22" s="52"/>
      <c r="G22" s="6"/>
      <c r="H22" s="6"/>
      <c r="I22" s="60" t="str">
        <f t="shared" si="23"/>
        <v/>
      </c>
      <c r="J22" s="46" t="str">
        <f t="shared" si="0"/>
        <v/>
      </c>
      <c r="K22" s="46" t="str">
        <f t="shared" si="36"/>
        <v/>
      </c>
      <c r="L22" s="46" t="str">
        <f t="shared" si="37"/>
        <v/>
      </c>
      <c r="M22" s="46">
        <f>IF(OR(BA22&lt;&gt;1,AB22&lt;&gt;""),"",(SUMIF($A$9:$A$108,A22,$W$9:$W$108)-SUMIF($A$9:$A$108,A22,$AF$9:$AF$108))-IF(P22="",0,P22))</f>
      </c>
      <c r="N22" s="46">
        <f>IF(OR(BA22&lt;&gt;1,AB22&lt;&gt;"",SUMIF($A$9:$A$108,A22,$AF$9:$AF$108)=0),"",SUMIF($A$9:$A$108,A22,$AF$9:$AF$108)-IF(Q22="",0,Q22))</f>
      </c>
      <c r="O22" s="46">
        <f>IF(OR(BA22&lt;&gt;1,AB22&lt;&gt;""),"",IF(SUMIF($A$9:$A$108,A22,$W$9:$W$108)&gt;$AZ$31,SUMIF($A$9:$A$108,A22,$W$9:$W$108)-$AZ$31,""))</f>
      </c>
      <c r="P22" s="46">
        <f>IF(OR(BA22&lt;&gt;1,AB22&lt;&gt;""),"",IF((SUMIF($A$9:$A$108,A22,$W$9:$W$108)-SUMIF($A$9:$A$108,A22,$AF$9:$AF$108))&gt;$AZ$31,(SUMIF($A$9:$A$108,A22,$W$9:$W$108)-SUMIF($A$9:$A$108,A22,$AF$9:$AF$108))-$AZ$31,""))</f>
      </c>
      <c r="Q22" s="46">
        <f>IF(OR(BA22&lt;&gt;1,AB22&lt;&gt;"",O22=""),"",IF(O22&gt;SUMIF($A$9:$A$108,A22,$AF$9:$AF$108),SUMIF($A$9:$A$108,A22,$AF$9:$AF$108),O22))</f>
      </c>
      <c r="R22" s="46">
        <f>IF(OR(BA22&lt;&gt;1,AB22=""),"",(SUMIF($A$9:$A$108,A22,$W$9:$W$108)-SUMIF($A$9:$A$108,A22,$AF$9:$AF$108))-IF(U22="",0,U22))</f>
      </c>
      <c r="S22" s="46">
        <f>IF(OR(BA22&lt;&gt;1,AB22="",SUMIF($A$9:$A$108,A22,$AF$9:$AF$108)=0),"",SUMIF($A$9:$A$108,A22,$AF$9:$AF$108)-IF(V22="",0,V22))</f>
      </c>
      <c r="T22" s="46">
        <f>IF(OR(BA22&lt;&gt;1,AB22=""),"",IF(SUMIF($A$9:$A$108,A22,$W$9:$W$108)&gt;$AZ$31,SUMIF($A$9:$A$108,A22,$W$9:$W$108)-$AZ$31,""))</f>
      </c>
      <c r="U22" s="46">
        <f>IF(OR(BA22&lt;&gt;1,AB22=""),"",IF((SUMIF($A$9:$A$108,A22,$W$9:$W$108)-SUMIF($A$9:$A$108,A22,$AF$9:$AF$108))&gt;$AZ$31,(SUMIF($A$9:$A$108,A22,$W$9:$W$108)-SUMIF($A$9:$A$108,A22,$AF$9:$AF$108))-$AZ$31,""))</f>
      </c>
      <c r="V22" s="46">
        <f>IF(OR(BA22&lt;&gt;1,AB22="",T22=""),"",IF(T22&gt;SUMIF($A$9:$A$108,A22,$AF$9:$AF$108),SUMIF($A$9:$A$108,A22,$AF$9:$AF$108),T22))</f>
      </c>
      <c r="W22" s="46" t="str">
        <f t="shared" si="8"/>
        <v/>
      </c>
      <c r="X22" s="27"/>
      <c r="Y22" s="46" t="str">
        <f t="shared" si="28"/>
        <v/>
      </c>
      <c r="Z22" s="46" t="str">
        <f t="shared" si="9"/>
        <v/>
      </c>
      <c r="AA22" s="46" t="str">
        <f t="shared" si="10"/>
        <v/>
      </c>
      <c r="AB22" s="46" t="str">
        <f t="shared" si="29"/>
        <v/>
      </c>
      <c r="AC22" s="46" t="str">
        <f t="shared" si="11"/>
        <v/>
      </c>
      <c r="AD22" s="46" t="str">
        <f t="shared" si="12"/>
        <v/>
      </c>
      <c r="AE22" s="46" t="str">
        <f t="shared" si="30"/>
        <v/>
      </c>
      <c r="AF22" s="46" t="str">
        <f t="shared" si="31"/>
        <v/>
      </c>
      <c r="AG22" s="34" t="str">
        <f t="shared" si="13"/>
        <v/>
      </c>
      <c r="AH22" s="34" t="str">
        <f t="shared" si="14"/>
        <v/>
      </c>
      <c r="AI22" s="34" t="str">
        <f t="shared" si="15"/>
        <v/>
      </c>
      <c r="AJ22" s="34" t="str">
        <f t="shared" si="32"/>
        <v/>
      </c>
      <c r="AK22" s="34" t="str">
        <f t="shared" si="33"/>
        <v/>
      </c>
      <c r="AL22" s="34" t="str">
        <f t="shared" si="16"/>
        <v/>
      </c>
      <c r="AM22" s="34" t="str">
        <f t="shared" si="17"/>
        <v/>
      </c>
      <c r="AN22" s="34" t="str">
        <f t="shared" si="18"/>
        <v/>
      </c>
      <c r="AO22" s="34" t="str">
        <f t="shared" si="19"/>
        <v/>
      </c>
      <c r="AP22" s="34" t="str">
        <f t="shared" si="20"/>
        <v/>
      </c>
      <c r="AQ22" s="34" t="str">
        <f t="shared" si="21"/>
        <v/>
      </c>
      <c r="AR22" s="34" t="str">
        <f t="shared" si="22"/>
        <v/>
      </c>
      <c r="AS22" s="34" t="str">
        <f t="shared" si="34"/>
        <v/>
      </c>
      <c r="AT22" s="23"/>
      <c r="AZ22" s="35"/>
      <c r="BA22" s="0">
        <f>IF(OR(A22="",NOT(ISNUMBER(W22))),0,IF(COUNTIFS($A$9:A22,A22,$W$9:W22,"&gt;=0")=1,1,0))</f>
      </c>
    </row>
    <row r="23" spans="1:53" x14ac:dyDescent="0.15">
      <c r="A23" s="26"/>
      <c r="B23" s="2"/>
      <c r="C23" s="6"/>
      <c r="D23" s="5"/>
      <c r="E23" s="5"/>
      <c r="F23" s="52"/>
      <c r="G23" s="6"/>
      <c r="H23" s="6"/>
      <c r="I23" s="60" t="str">
        <f t="shared" si="23"/>
        <v/>
      </c>
      <c r="J23" s="46" t="str">
        <f t="shared" si="0"/>
        <v/>
      </c>
      <c r="K23" s="46" t="str">
        <f t="shared" si="36"/>
        <v/>
      </c>
      <c r="L23" s="46" t="str">
        <f t="shared" si="37"/>
        <v/>
      </c>
      <c r="M23" s="46">
        <f>IF(OR(BA23&lt;&gt;1,AB23&lt;&gt;""),"",(SUMIF($A$9:$A$108,A23,$W$9:$W$108)-SUMIF($A$9:$A$108,A23,$AF$9:$AF$108))-IF(P23="",0,P23))</f>
      </c>
      <c r="N23" s="46">
        <f>IF(OR(BA23&lt;&gt;1,AB23&lt;&gt;"",SUMIF($A$9:$A$108,A23,$AF$9:$AF$108)=0),"",SUMIF($A$9:$A$108,A23,$AF$9:$AF$108)-IF(Q23="",0,Q23))</f>
      </c>
      <c r="O23" s="46">
        <f>IF(OR(BA23&lt;&gt;1,AB23&lt;&gt;""),"",IF(SUMIF($A$9:$A$108,A23,$W$9:$W$108)&gt;$AZ$31,SUMIF($A$9:$A$108,A23,$W$9:$W$108)-$AZ$31,""))</f>
      </c>
      <c r="P23" s="46">
        <f>IF(OR(BA23&lt;&gt;1,AB23&lt;&gt;""),"",IF((SUMIF($A$9:$A$108,A23,$W$9:$W$108)-SUMIF($A$9:$A$108,A23,$AF$9:$AF$108))&gt;$AZ$31,(SUMIF($A$9:$A$108,A23,$W$9:$W$108)-SUMIF($A$9:$A$108,A23,$AF$9:$AF$108))-$AZ$31,""))</f>
      </c>
      <c r="Q23" s="46">
        <f>IF(OR(BA23&lt;&gt;1,AB23&lt;&gt;"",O23=""),"",IF(O23&gt;SUMIF($A$9:$A$108,A23,$AF$9:$AF$108),SUMIF($A$9:$A$108,A23,$AF$9:$AF$108),O23))</f>
      </c>
      <c r="R23" s="46">
        <f>IF(OR(BA23&lt;&gt;1,AB23=""),"",(SUMIF($A$9:$A$108,A23,$W$9:$W$108)-SUMIF($A$9:$A$108,A23,$AF$9:$AF$108))-IF(U23="",0,U23))</f>
      </c>
      <c r="S23" s="46">
        <f>IF(OR(BA23&lt;&gt;1,AB23="",SUMIF($A$9:$A$108,A23,$AF$9:$AF$108)=0),"",SUMIF($A$9:$A$108,A23,$AF$9:$AF$108)-IF(V23="",0,V23))</f>
      </c>
      <c r="T23" s="46">
        <f>IF(OR(BA23&lt;&gt;1,AB23=""),"",IF(SUMIF($A$9:$A$108,A23,$W$9:$W$108)&gt;$AZ$31,SUMIF($A$9:$A$108,A23,$W$9:$W$108)-$AZ$31,""))</f>
      </c>
      <c r="U23" s="46">
        <f>IF(OR(BA23&lt;&gt;1,AB23=""),"",IF((SUMIF($A$9:$A$108,A23,$W$9:$W$108)-SUMIF($A$9:$A$108,A23,$AF$9:$AF$108))&gt;$AZ$31,(SUMIF($A$9:$A$108,A23,$W$9:$W$108)-SUMIF($A$9:$A$108,A23,$AF$9:$AF$108))-$AZ$31,""))</f>
      </c>
      <c r="V23" s="46">
        <f>IF(OR(BA23&lt;&gt;1,AB23="",T23=""),"",IF(T23&gt;SUMIF($A$9:$A$108,A23,$AF$9:$AF$108),SUMIF($A$9:$A$108,A23,$AF$9:$AF$108),T23))</f>
      </c>
      <c r="W23" s="46" t="str">
        <f t="shared" si="8"/>
        <v/>
      </c>
      <c r="X23" s="27"/>
      <c r="Y23" s="46" t="str">
        <f t="shared" si="28"/>
        <v/>
      </c>
      <c r="Z23" s="46" t="str">
        <f t="shared" si="9"/>
        <v/>
      </c>
      <c r="AA23" s="46" t="str">
        <f t="shared" si="10"/>
        <v/>
      </c>
      <c r="AB23" s="46" t="str">
        <f t="shared" si="29"/>
        <v/>
      </c>
      <c r="AC23" s="46" t="str">
        <f t="shared" si="11"/>
        <v/>
      </c>
      <c r="AD23" s="46" t="str">
        <f t="shared" si="12"/>
        <v/>
      </c>
      <c r="AE23" s="46" t="str">
        <f t="shared" si="30"/>
        <v/>
      </c>
      <c r="AF23" s="46" t="str">
        <f t="shared" si="31"/>
        <v/>
      </c>
      <c r="AG23" s="34" t="str">
        <f t="shared" si="13"/>
        <v/>
      </c>
      <c r="AH23" s="34" t="str">
        <f t="shared" si="14"/>
        <v/>
      </c>
      <c r="AI23" s="34" t="str">
        <f t="shared" si="15"/>
        <v/>
      </c>
      <c r="AJ23" s="34" t="str">
        <f t="shared" si="32"/>
        <v/>
      </c>
      <c r="AK23" s="34" t="str">
        <f t="shared" si="33"/>
        <v/>
      </c>
      <c r="AL23" s="34" t="str">
        <f t="shared" si="16"/>
        <v/>
      </c>
      <c r="AM23" s="34" t="str">
        <f t="shared" si="17"/>
        <v/>
      </c>
      <c r="AN23" s="34" t="str">
        <f t="shared" si="18"/>
        <v/>
      </c>
      <c r="AO23" s="34" t="str">
        <f t="shared" si="19"/>
        <v/>
      </c>
      <c r="AP23" s="34" t="str">
        <f t="shared" si="20"/>
        <v/>
      </c>
      <c r="AQ23" s="34" t="str">
        <f t="shared" si="21"/>
        <v/>
      </c>
      <c r="AR23" s="34" t="str">
        <f t="shared" si="22"/>
        <v/>
      </c>
      <c r="AS23" s="34" t="str">
        <f t="shared" si="34"/>
        <v/>
      </c>
      <c r="AT23" s="23"/>
      <c r="AU23" s="61" t="s">
        <v>25</v>
      </c>
      <c r="AV23" s="83" t="s">
        <v>30</v>
      </c>
      <c r="AW23" s="84"/>
      <c r="AX23" s="84"/>
      <c r="AY23" s="85"/>
      <c r="AZ23" s="35" t="s">
        <v>29</v>
      </c>
      <c r="BA23" s="0">
        <f>IF(OR(A23="",NOT(ISNUMBER(W23))),0,IF(COUNTIFS($A$9:A23,A23,$W$9:W23,"&gt;=0")=1,1,0))</f>
      </c>
    </row>
    <row r="24" spans="1:53" x14ac:dyDescent="0.15">
      <c r="A24" s="26"/>
      <c r="B24" s="2"/>
      <c r="C24" s="6"/>
      <c r="D24" s="5"/>
      <c r="E24" s="5"/>
      <c r="F24" s="52"/>
      <c r="G24" s="6"/>
      <c r="H24" s="6"/>
      <c r="I24" s="60" t="str">
        <f t="shared" si="23"/>
        <v/>
      </c>
      <c r="J24" s="46" t="str">
        <f t="shared" si="0"/>
        <v/>
      </c>
      <c r="K24" s="46" t="str">
        <f t="shared" si="36"/>
        <v/>
      </c>
      <c r="L24" s="46" t="str">
        <f t="shared" si="37"/>
        <v/>
      </c>
      <c r="M24" s="46">
        <f>IF(OR(BA24&lt;&gt;1,AB24&lt;&gt;""),"",(SUMIF($A$9:$A$108,A24,$W$9:$W$108)-SUMIF($A$9:$A$108,A24,$AF$9:$AF$108))-IF(P24="",0,P24))</f>
      </c>
      <c r="N24" s="46">
        <f>IF(OR(BA24&lt;&gt;1,AB24&lt;&gt;"",SUMIF($A$9:$A$108,A24,$AF$9:$AF$108)=0),"",SUMIF($A$9:$A$108,A24,$AF$9:$AF$108)-IF(Q24="",0,Q24))</f>
      </c>
      <c r="O24" s="46">
        <f>IF(OR(BA24&lt;&gt;1,AB24&lt;&gt;""),"",IF(SUMIF($A$9:$A$108,A24,$W$9:$W$108)&gt;$AZ$31,SUMIF($A$9:$A$108,A24,$W$9:$W$108)-$AZ$31,""))</f>
      </c>
      <c r="P24" s="46">
        <f>IF(OR(BA24&lt;&gt;1,AB24&lt;&gt;""),"",IF((SUMIF($A$9:$A$108,A24,$W$9:$W$108)-SUMIF($A$9:$A$108,A24,$AF$9:$AF$108))&gt;$AZ$31,(SUMIF($A$9:$A$108,A24,$W$9:$W$108)-SUMIF($A$9:$A$108,A24,$AF$9:$AF$108))-$AZ$31,""))</f>
      </c>
      <c r="Q24" s="46">
        <f>IF(OR(BA24&lt;&gt;1,AB24&lt;&gt;"",O24=""),"",IF(O24&gt;SUMIF($A$9:$A$108,A24,$AF$9:$AF$108),SUMIF($A$9:$A$108,A24,$AF$9:$AF$108),O24))</f>
      </c>
      <c r="R24" s="46">
        <f>IF(OR(BA24&lt;&gt;1,AB24=""),"",(SUMIF($A$9:$A$108,A24,$W$9:$W$108)-SUMIF($A$9:$A$108,A24,$AF$9:$AF$108))-IF(U24="",0,U24))</f>
      </c>
      <c r="S24" s="46">
        <f>IF(OR(BA24&lt;&gt;1,AB24="",SUMIF($A$9:$A$108,A24,$AF$9:$AF$108)=0),"",SUMIF($A$9:$A$108,A24,$AF$9:$AF$108)-IF(V24="",0,V24))</f>
      </c>
      <c r="T24" s="46">
        <f>IF(OR(BA24&lt;&gt;1,AB24=""),"",IF(SUMIF($A$9:$A$108,A24,$W$9:$W$108)&gt;$AZ$31,SUMIF($A$9:$A$108,A24,$W$9:$W$108)-$AZ$31,""))</f>
      </c>
      <c r="U24" s="46">
        <f>IF(OR(BA24&lt;&gt;1,AB24=""),"",IF((SUMIF($A$9:$A$108,A24,$W$9:$W$108)-SUMIF($A$9:$A$108,A24,$AF$9:$AF$108))&gt;$AZ$31,(SUMIF($A$9:$A$108,A24,$W$9:$W$108)-SUMIF($A$9:$A$108,A24,$AF$9:$AF$108))-$AZ$31,""))</f>
      </c>
      <c r="V24" s="46">
        <f>IF(OR(BA24&lt;&gt;1,AB24="",T24=""),"",IF(T24&gt;SUMIF($A$9:$A$108,A24,$AF$9:$AF$108),SUMIF($A$9:$A$108,A24,$AF$9:$AF$108),T24))</f>
      </c>
      <c r="W24" s="46" t="str">
        <f t="shared" si="8"/>
        <v/>
      </c>
      <c r="X24" s="27"/>
      <c r="Y24" s="46" t="str">
        <f t="shared" si="28"/>
        <v/>
      </c>
      <c r="Z24" s="46" t="str">
        <f t="shared" si="9"/>
        <v/>
      </c>
      <c r="AA24" s="46" t="str">
        <f t="shared" si="10"/>
        <v/>
      </c>
      <c r="AB24" s="46" t="str">
        <f t="shared" si="29"/>
        <v/>
      </c>
      <c r="AC24" s="46" t="str">
        <f t="shared" si="11"/>
        <v/>
      </c>
      <c r="AD24" s="46" t="str">
        <f t="shared" si="12"/>
        <v/>
      </c>
      <c r="AE24" s="46" t="str">
        <f t="shared" si="30"/>
        <v/>
      </c>
      <c r="AF24" s="46" t="str">
        <f t="shared" si="31"/>
        <v/>
      </c>
      <c r="AG24" s="34" t="str">
        <f t="shared" si="13"/>
        <v/>
      </c>
      <c r="AH24" s="34" t="str">
        <f t="shared" si="14"/>
        <v/>
      </c>
      <c r="AI24" s="34" t="str">
        <f t="shared" si="15"/>
        <v/>
      </c>
      <c r="AJ24" s="34" t="str">
        <f t="shared" si="32"/>
        <v/>
      </c>
      <c r="AK24" s="34" t="str">
        <f t="shared" si="33"/>
        <v/>
      </c>
      <c r="AL24" s="34" t="str">
        <f t="shared" si="16"/>
        <v/>
      </c>
      <c r="AM24" s="34" t="str">
        <f t="shared" si="17"/>
        <v/>
      </c>
      <c r="AN24" s="34" t="str">
        <f t="shared" si="18"/>
        <v/>
      </c>
      <c r="AO24" s="34" t="str">
        <f t="shared" si="19"/>
        <v/>
      </c>
      <c r="AP24" s="34" t="str">
        <f t="shared" si="20"/>
        <v/>
      </c>
      <c r="AQ24" s="34" t="str">
        <f t="shared" si="21"/>
        <v/>
      </c>
      <c r="AR24" s="34" t="str">
        <f t="shared" si="22"/>
        <v/>
      </c>
      <c r="AS24" s="34" t="str">
        <f t="shared" si="34"/>
        <v/>
      </c>
      <c r="AT24" s="23"/>
      <c r="AZ24" s="35" t="s">
        <v>30</v>
      </c>
      <c r="BA24" s="0">
        <f>IF(OR(A24="",NOT(ISNUMBER(W24))),0,IF(COUNTIFS($A$9:A24,A24,$W$9:W24,"&gt;=0")=1,1,0))</f>
      </c>
    </row>
    <row r="25" spans="1:53" x14ac:dyDescent="0.15">
      <c r="A25" s="26"/>
      <c r="B25" s="2"/>
      <c r="C25" s="6"/>
      <c r="D25" s="5"/>
      <c r="E25" s="5"/>
      <c r="F25" s="52"/>
      <c r="G25" s="6"/>
      <c r="H25" s="6"/>
      <c r="I25" s="60" t="str">
        <f t="shared" si="23"/>
        <v/>
      </c>
      <c r="J25" s="46" t="str">
        <f t="shared" si="0"/>
        <v/>
      </c>
      <c r="K25" s="46" t="str">
        <f t="shared" si="36"/>
        <v/>
      </c>
      <c r="L25" s="46" t="str">
        <f t="shared" si="37"/>
        <v/>
      </c>
      <c r="M25" s="46">
        <f>IF(OR(BA25&lt;&gt;1,AB25&lt;&gt;""),"",(SUMIF($A$9:$A$108,A25,$W$9:$W$108)-SUMIF($A$9:$A$108,A25,$AF$9:$AF$108))-IF(P25="",0,P25))</f>
      </c>
      <c r="N25" s="46">
        <f>IF(OR(BA25&lt;&gt;1,AB25&lt;&gt;"",SUMIF($A$9:$A$108,A25,$AF$9:$AF$108)=0),"",SUMIF($A$9:$A$108,A25,$AF$9:$AF$108)-IF(Q25="",0,Q25))</f>
      </c>
      <c r="O25" s="46">
        <f>IF(OR(BA25&lt;&gt;1,AB25&lt;&gt;""),"",IF(SUMIF($A$9:$A$108,A25,$W$9:$W$108)&gt;$AZ$31,SUMIF($A$9:$A$108,A25,$W$9:$W$108)-$AZ$31,""))</f>
      </c>
      <c r="P25" s="46">
        <f>IF(OR(BA25&lt;&gt;1,AB25&lt;&gt;""),"",IF((SUMIF($A$9:$A$108,A25,$W$9:$W$108)-SUMIF($A$9:$A$108,A25,$AF$9:$AF$108))&gt;$AZ$31,(SUMIF($A$9:$A$108,A25,$W$9:$W$108)-SUMIF($A$9:$A$108,A25,$AF$9:$AF$108))-$AZ$31,""))</f>
      </c>
      <c r="Q25" s="46">
        <f>IF(OR(BA25&lt;&gt;1,AB25&lt;&gt;"",O25=""),"",IF(O25&gt;SUMIF($A$9:$A$108,A25,$AF$9:$AF$108),SUMIF($A$9:$A$108,A25,$AF$9:$AF$108),O25))</f>
      </c>
      <c r="R25" s="46">
        <f>IF(OR(BA25&lt;&gt;1,AB25=""),"",(SUMIF($A$9:$A$108,A25,$W$9:$W$108)-SUMIF($A$9:$A$108,A25,$AF$9:$AF$108))-IF(U25="",0,U25))</f>
      </c>
      <c r="S25" s="46">
        <f>IF(OR(BA25&lt;&gt;1,AB25="",SUMIF($A$9:$A$108,A25,$AF$9:$AF$108)=0),"",SUMIF($A$9:$A$108,A25,$AF$9:$AF$108)-IF(V25="",0,V25))</f>
      </c>
      <c r="T25" s="46">
        <f>IF(OR(BA25&lt;&gt;1,AB25=""),"",IF(SUMIF($A$9:$A$108,A25,$W$9:$W$108)&gt;$AZ$31,SUMIF($A$9:$A$108,A25,$W$9:$W$108)-$AZ$31,""))</f>
      </c>
      <c r="U25" s="46">
        <f>IF(OR(BA25&lt;&gt;1,AB25=""),"",IF((SUMIF($A$9:$A$108,A25,$W$9:$W$108)-SUMIF($A$9:$A$108,A25,$AF$9:$AF$108))&gt;$AZ$31,(SUMIF($A$9:$A$108,A25,$W$9:$W$108)-SUMIF($A$9:$A$108,A25,$AF$9:$AF$108))-$AZ$31,""))</f>
      </c>
      <c r="V25" s="46">
        <f>IF(OR(BA25&lt;&gt;1,AB25="",T25=""),"",IF(T25&gt;SUMIF($A$9:$A$108,A25,$AF$9:$AF$108),SUMIF($A$9:$A$108,A25,$AF$9:$AF$108),T25))</f>
      </c>
      <c r="W25" s="46" t="str">
        <f t="shared" si="8"/>
        <v/>
      </c>
      <c r="X25" s="27"/>
      <c r="Y25" s="46" t="str">
        <f t="shared" si="28"/>
        <v/>
      </c>
      <c r="Z25" s="46" t="str">
        <f t="shared" si="9"/>
        <v/>
      </c>
      <c r="AA25" s="46" t="str">
        <f t="shared" si="10"/>
        <v/>
      </c>
      <c r="AB25" s="46" t="str">
        <f t="shared" si="29"/>
        <v/>
      </c>
      <c r="AC25" s="46" t="str">
        <f t="shared" si="11"/>
        <v/>
      </c>
      <c r="AD25" s="46" t="str">
        <f t="shared" si="12"/>
        <v/>
      </c>
      <c r="AE25" s="46" t="str">
        <f t="shared" si="30"/>
        <v/>
      </c>
      <c r="AF25" s="46" t="str">
        <f t="shared" si="31"/>
        <v/>
      </c>
      <c r="AG25" s="34" t="str">
        <f t="shared" si="13"/>
        <v/>
      </c>
      <c r="AH25" s="34" t="str">
        <f t="shared" si="14"/>
        <v/>
      </c>
      <c r="AI25" s="34" t="str">
        <f t="shared" si="15"/>
        <v/>
      </c>
      <c r="AJ25" s="34" t="str">
        <f t="shared" si="32"/>
        <v/>
      </c>
      <c r="AK25" s="34" t="str">
        <f t="shared" si="33"/>
        <v/>
      </c>
      <c r="AL25" s="34" t="str">
        <f t="shared" si="16"/>
        <v/>
      </c>
      <c r="AM25" s="34" t="str">
        <f t="shared" si="17"/>
        <v/>
      </c>
      <c r="AN25" s="34" t="str">
        <f t="shared" si="18"/>
        <v/>
      </c>
      <c r="AO25" s="34" t="str">
        <f t="shared" si="19"/>
        <v/>
      </c>
      <c r="AP25" s="34" t="str">
        <f t="shared" si="20"/>
        <v/>
      </c>
      <c r="AQ25" s="34" t="str">
        <f t="shared" si="21"/>
        <v/>
      </c>
      <c r="AR25" s="34" t="str">
        <f t="shared" si="22"/>
        <v/>
      </c>
      <c r="AS25" s="34" t="str">
        <f t="shared" si="34"/>
        <v/>
      </c>
      <c r="AT25" s="23"/>
      <c r="AZ25" s="35"/>
      <c r="BA25" s="0">
        <f>IF(OR(A25="",NOT(ISNUMBER(W25))),0,IF(COUNTIFS($A$9:A25,A25,$W$9:W25,"&gt;=0")=1,1,0))</f>
      </c>
    </row>
    <row r="26" spans="1:53" x14ac:dyDescent="0.15">
      <c r="A26" s="26"/>
      <c r="B26" s="2"/>
      <c r="C26" s="6"/>
      <c r="D26" s="5"/>
      <c r="E26" s="5"/>
      <c r="F26" s="52"/>
      <c r="G26" s="6"/>
      <c r="H26" s="6"/>
      <c r="I26" s="60" t="str">
        <f t="shared" si="23"/>
        <v/>
      </c>
      <c r="J26" s="46" t="str">
        <f t="shared" si="0"/>
        <v/>
      </c>
      <c r="K26" s="46" t="str">
        <f t="shared" si="36"/>
        <v/>
      </c>
      <c r="L26" s="46" t="str">
        <f t="shared" si="37"/>
        <v/>
      </c>
      <c r="M26" s="46">
        <f>IF(OR(BA26&lt;&gt;1,AB26&lt;&gt;""),"",(SUMIF($A$9:$A$108,A26,$W$9:$W$108)-SUMIF($A$9:$A$108,A26,$AF$9:$AF$108))-IF(P26="",0,P26))</f>
      </c>
      <c r="N26" s="46">
        <f>IF(OR(BA26&lt;&gt;1,AB26&lt;&gt;"",SUMIF($A$9:$A$108,A26,$AF$9:$AF$108)=0),"",SUMIF($A$9:$A$108,A26,$AF$9:$AF$108)-IF(Q26="",0,Q26))</f>
      </c>
      <c r="O26" s="46">
        <f>IF(OR(BA26&lt;&gt;1,AB26&lt;&gt;""),"",IF(SUMIF($A$9:$A$108,A26,$W$9:$W$108)&gt;$AZ$31,SUMIF($A$9:$A$108,A26,$W$9:$W$108)-$AZ$31,""))</f>
      </c>
      <c r="P26" s="46">
        <f>IF(OR(BA26&lt;&gt;1,AB26&lt;&gt;""),"",IF((SUMIF($A$9:$A$108,A26,$W$9:$W$108)-SUMIF($A$9:$A$108,A26,$AF$9:$AF$108))&gt;$AZ$31,(SUMIF($A$9:$A$108,A26,$W$9:$W$108)-SUMIF($A$9:$A$108,A26,$AF$9:$AF$108))-$AZ$31,""))</f>
      </c>
      <c r="Q26" s="46">
        <f>IF(OR(BA26&lt;&gt;1,AB26&lt;&gt;"",O26=""),"",IF(O26&gt;SUMIF($A$9:$A$108,A26,$AF$9:$AF$108),SUMIF($A$9:$A$108,A26,$AF$9:$AF$108),O26))</f>
      </c>
      <c r="R26" s="46">
        <f>IF(OR(BA26&lt;&gt;1,AB26=""),"",(SUMIF($A$9:$A$108,A26,$W$9:$W$108)-SUMIF($A$9:$A$108,A26,$AF$9:$AF$108))-IF(U26="",0,U26))</f>
      </c>
      <c r="S26" s="46">
        <f>IF(OR(BA26&lt;&gt;1,AB26="",SUMIF($A$9:$A$108,A26,$AF$9:$AF$108)=0),"",SUMIF($A$9:$A$108,A26,$AF$9:$AF$108)-IF(V26="",0,V26))</f>
      </c>
      <c r="T26" s="46">
        <f>IF(OR(BA26&lt;&gt;1,AB26=""),"",IF(SUMIF($A$9:$A$108,A26,$W$9:$W$108)&gt;$AZ$31,SUMIF($A$9:$A$108,A26,$W$9:$W$108)-$AZ$31,""))</f>
      </c>
      <c r="U26" s="46">
        <f>IF(OR(BA26&lt;&gt;1,AB26=""),"",IF((SUMIF($A$9:$A$108,A26,$W$9:$W$108)-SUMIF($A$9:$A$108,A26,$AF$9:$AF$108))&gt;$AZ$31,(SUMIF($A$9:$A$108,A26,$W$9:$W$108)-SUMIF($A$9:$A$108,A26,$AF$9:$AF$108))-$AZ$31,""))</f>
      </c>
      <c r="V26" s="46">
        <f>IF(OR(BA26&lt;&gt;1,AB26="",T26=""),"",IF(T26&gt;SUMIF($A$9:$A$108,A26,$AF$9:$AF$108),SUMIF($A$9:$A$108,A26,$AF$9:$AF$108),T26))</f>
      </c>
      <c r="W26" s="46" t="str">
        <f t="shared" si="8"/>
        <v/>
      </c>
      <c r="X26" s="27"/>
      <c r="Y26" s="46" t="str">
        <f t="shared" si="28"/>
        <v/>
      </c>
      <c r="Z26" s="46" t="str">
        <f t="shared" si="9"/>
        <v/>
      </c>
      <c r="AA26" s="46" t="str">
        <f t="shared" si="10"/>
        <v/>
      </c>
      <c r="AB26" s="46" t="str">
        <f t="shared" si="29"/>
        <v/>
      </c>
      <c r="AC26" s="46" t="str">
        <f t="shared" si="11"/>
        <v/>
      </c>
      <c r="AD26" s="46" t="str">
        <f t="shared" si="12"/>
        <v/>
      </c>
      <c r="AE26" s="46" t="str">
        <f t="shared" si="30"/>
        <v/>
      </c>
      <c r="AF26" s="46" t="str">
        <f t="shared" si="31"/>
        <v/>
      </c>
      <c r="AG26" s="34" t="str">
        <f t="shared" si="13"/>
        <v/>
      </c>
      <c r="AH26" s="34" t="str">
        <f t="shared" si="14"/>
        <v/>
      </c>
      <c r="AI26" s="34" t="str">
        <f t="shared" si="15"/>
        <v/>
      </c>
      <c r="AJ26" s="34" t="str">
        <f t="shared" si="32"/>
        <v/>
      </c>
      <c r="AK26" s="34" t="str">
        <f t="shared" si="33"/>
        <v/>
      </c>
      <c r="AL26" s="34" t="str">
        <f t="shared" si="16"/>
        <v/>
      </c>
      <c r="AM26" s="34" t="str">
        <f t="shared" si="17"/>
        <v/>
      </c>
      <c r="AN26" s="34" t="str">
        <f t="shared" si="18"/>
        <v/>
      </c>
      <c r="AO26" s="34" t="str">
        <f t="shared" si="19"/>
        <v/>
      </c>
      <c r="AP26" s="34" t="str">
        <f t="shared" si="20"/>
        <v/>
      </c>
      <c r="AQ26" s="34" t="str">
        <f t="shared" si="21"/>
        <v/>
      </c>
      <c r="AR26" s="34" t="str">
        <f t="shared" si="22"/>
        <v/>
      </c>
      <c r="AS26" s="34" t="str">
        <f t="shared" si="34"/>
        <v/>
      </c>
      <c r="AT26" s="23"/>
      <c r="AU26" s="20" t="s">
        <v>37</v>
      </c>
      <c r="AZ26" s="35"/>
      <c r="BA26" s="0">
        <f>IF(OR(A26="",NOT(ISNUMBER(W26))),0,IF(COUNTIFS($A$9:A26,A26,$W$9:W26,"&gt;=0")=1,1,0))</f>
      </c>
    </row>
    <row r="27" spans="1:53" x14ac:dyDescent="0.15">
      <c r="A27" s="26"/>
      <c r="B27" s="2"/>
      <c r="C27" s="6"/>
      <c r="D27" s="5"/>
      <c r="E27" s="5"/>
      <c r="F27" s="52"/>
      <c r="G27" s="6"/>
      <c r="H27" s="6"/>
      <c r="I27" s="60" t="str">
        <f t="shared" si="23"/>
        <v/>
      </c>
      <c r="J27" s="46" t="str">
        <f t="shared" si="0"/>
        <v/>
      </c>
      <c r="K27" s="46" t="str">
        <f t="shared" si="36"/>
        <v/>
      </c>
      <c r="L27" s="46" t="str">
        <f t="shared" si="37"/>
        <v/>
      </c>
      <c r="M27" s="46">
        <f>IF(OR(BA27&lt;&gt;1,AB27&lt;&gt;""),"",(SUMIF($A$9:$A$108,A27,$W$9:$W$108)-SUMIF($A$9:$A$108,A27,$AF$9:$AF$108))-IF(P27="",0,P27))</f>
      </c>
      <c r="N27" s="46">
        <f>IF(OR(BA27&lt;&gt;1,AB27&lt;&gt;"",SUMIF($A$9:$A$108,A27,$AF$9:$AF$108)=0),"",SUMIF($A$9:$A$108,A27,$AF$9:$AF$108)-IF(Q27="",0,Q27))</f>
      </c>
      <c r="O27" s="46">
        <f>IF(OR(BA27&lt;&gt;1,AB27&lt;&gt;""),"",IF(SUMIF($A$9:$A$108,A27,$W$9:$W$108)&gt;$AZ$31,SUMIF($A$9:$A$108,A27,$W$9:$W$108)-$AZ$31,""))</f>
      </c>
      <c r="P27" s="46">
        <f>IF(OR(BA27&lt;&gt;1,AB27&lt;&gt;""),"",IF((SUMIF($A$9:$A$108,A27,$W$9:$W$108)-SUMIF($A$9:$A$108,A27,$AF$9:$AF$108))&gt;$AZ$31,(SUMIF($A$9:$A$108,A27,$W$9:$W$108)-SUMIF($A$9:$A$108,A27,$AF$9:$AF$108))-$AZ$31,""))</f>
      </c>
      <c r="Q27" s="46">
        <f>IF(OR(BA27&lt;&gt;1,AB27&lt;&gt;"",O27=""),"",IF(O27&gt;SUMIF($A$9:$A$108,A27,$AF$9:$AF$108),SUMIF($A$9:$A$108,A27,$AF$9:$AF$108),O27))</f>
      </c>
      <c r="R27" s="46">
        <f>IF(OR(BA27&lt;&gt;1,AB27=""),"",(SUMIF($A$9:$A$108,A27,$W$9:$W$108)-SUMIF($A$9:$A$108,A27,$AF$9:$AF$108))-IF(U27="",0,U27))</f>
      </c>
      <c r="S27" s="46">
        <f>IF(OR(BA27&lt;&gt;1,AB27="",SUMIF($A$9:$A$108,A27,$AF$9:$AF$108)=0),"",SUMIF($A$9:$A$108,A27,$AF$9:$AF$108)-IF(V27="",0,V27))</f>
      </c>
      <c r="T27" s="46">
        <f>IF(OR(BA27&lt;&gt;1,AB27=""),"",IF(SUMIF($A$9:$A$108,A27,$W$9:$W$108)&gt;$AZ$31,SUMIF($A$9:$A$108,A27,$W$9:$W$108)-$AZ$31,""))</f>
      </c>
      <c r="U27" s="46">
        <f>IF(OR(BA27&lt;&gt;1,AB27=""),"",IF((SUMIF($A$9:$A$108,A27,$W$9:$W$108)-SUMIF($A$9:$A$108,A27,$AF$9:$AF$108))&gt;$AZ$31,(SUMIF($A$9:$A$108,A27,$W$9:$W$108)-SUMIF($A$9:$A$108,A27,$AF$9:$AF$108))-$AZ$31,""))</f>
      </c>
      <c r="V27" s="46">
        <f>IF(OR(BA27&lt;&gt;1,AB27="",T27=""),"",IF(T27&gt;SUMIF($A$9:$A$108,A27,$AF$9:$AF$108),SUMIF($A$9:$A$108,A27,$AF$9:$AF$108),T27))</f>
      </c>
      <c r="W27" s="46" t="str">
        <f t="shared" si="8"/>
        <v/>
      </c>
      <c r="X27" s="27"/>
      <c r="Y27" s="46" t="str">
        <f t="shared" si="28"/>
        <v/>
      </c>
      <c r="Z27" s="46" t="str">
        <f t="shared" si="9"/>
        <v/>
      </c>
      <c r="AA27" s="46" t="str">
        <f t="shared" si="10"/>
        <v/>
      </c>
      <c r="AB27" s="46" t="str">
        <f t="shared" si="29"/>
        <v/>
      </c>
      <c r="AC27" s="46" t="str">
        <f t="shared" si="11"/>
        <v/>
      </c>
      <c r="AD27" s="46" t="str">
        <f t="shared" si="12"/>
        <v/>
      </c>
      <c r="AE27" s="46" t="str">
        <f t="shared" si="30"/>
        <v/>
      </c>
      <c r="AF27" s="46" t="str">
        <f t="shared" si="31"/>
        <v/>
      </c>
      <c r="AG27" s="34" t="str">
        <f t="shared" si="13"/>
        <v/>
      </c>
      <c r="AH27" s="34" t="str">
        <f t="shared" si="14"/>
        <v/>
      </c>
      <c r="AI27" s="34" t="str">
        <f t="shared" si="15"/>
        <v/>
      </c>
      <c r="AJ27" s="34" t="str">
        <f t="shared" si="32"/>
        <v/>
      </c>
      <c r="AK27" s="34" t="str">
        <f t="shared" si="33"/>
        <v/>
      </c>
      <c r="AL27" s="34" t="str">
        <f t="shared" si="16"/>
        <v/>
      </c>
      <c r="AM27" s="34" t="str">
        <f t="shared" si="17"/>
        <v/>
      </c>
      <c r="AN27" s="34" t="str">
        <f t="shared" si="18"/>
        <v/>
      </c>
      <c r="AO27" s="34" t="str">
        <f t="shared" si="19"/>
        <v/>
      </c>
      <c r="AP27" s="34" t="str">
        <f t="shared" si="20"/>
        <v/>
      </c>
      <c r="AQ27" s="34" t="str">
        <f t="shared" si="21"/>
        <v/>
      </c>
      <c r="AR27" s="34" t="str">
        <f t="shared" si="22"/>
        <v/>
      </c>
      <c r="AS27" s="34" t="str">
        <f t="shared" si="34"/>
        <v/>
      </c>
      <c r="AT27" s="23"/>
      <c r="AU27" s="61" t="s">
        <v>40</v>
      </c>
      <c r="AV27" s="83" t="s">
        <v>42</v>
      </c>
      <c r="AW27" s="84"/>
      <c r="AX27" s="84"/>
      <c r="AY27" s="85"/>
      <c r="AZ27" s="35" t="s">
        <v>39</v>
      </c>
      <c r="BA27" s="0">
        <f>IF(OR(A27="",NOT(ISNUMBER(W27))),0,IF(COUNTIFS($A$9:A27,A27,$W$9:W27,"&gt;=0")=1,1,0))</f>
      </c>
    </row>
    <row r="28" spans="1:53" x14ac:dyDescent="0.15">
      <c r="A28" s="26"/>
      <c r="B28" s="2"/>
      <c r="C28" s="6"/>
      <c r="D28" s="5"/>
      <c r="E28" s="5"/>
      <c r="F28" s="52"/>
      <c r="G28" s="6"/>
      <c r="H28" s="6"/>
      <c r="I28" s="60" t="str">
        <f t="shared" si="23"/>
        <v/>
      </c>
      <c r="J28" s="46" t="str">
        <f t="shared" si="0"/>
        <v/>
      </c>
      <c r="K28" s="46" t="str">
        <f t="shared" si="36"/>
        <v/>
      </c>
      <c r="L28" s="46" t="str">
        <f t="shared" si="37"/>
        <v/>
      </c>
      <c r="M28" s="46">
        <f>IF(OR(BA28&lt;&gt;1,AB28&lt;&gt;""),"",(SUMIF($A$9:$A$108,A28,$W$9:$W$108)-SUMIF($A$9:$A$108,A28,$AF$9:$AF$108))-IF(P28="",0,P28))</f>
      </c>
      <c r="N28" s="46">
        <f>IF(OR(BA28&lt;&gt;1,AB28&lt;&gt;"",SUMIF($A$9:$A$108,A28,$AF$9:$AF$108)=0),"",SUMIF($A$9:$A$108,A28,$AF$9:$AF$108)-IF(Q28="",0,Q28))</f>
      </c>
      <c r="O28" s="46">
        <f>IF(OR(BA28&lt;&gt;1,AB28&lt;&gt;""),"",IF(SUMIF($A$9:$A$108,A28,$W$9:$W$108)&gt;$AZ$31,SUMIF($A$9:$A$108,A28,$W$9:$W$108)-$AZ$31,""))</f>
      </c>
      <c r="P28" s="46">
        <f>IF(OR(BA28&lt;&gt;1,AB28&lt;&gt;""),"",IF((SUMIF($A$9:$A$108,A28,$W$9:$W$108)-SUMIF($A$9:$A$108,A28,$AF$9:$AF$108))&gt;$AZ$31,(SUMIF($A$9:$A$108,A28,$W$9:$W$108)-SUMIF($A$9:$A$108,A28,$AF$9:$AF$108))-$AZ$31,""))</f>
      </c>
      <c r="Q28" s="46">
        <f>IF(OR(BA28&lt;&gt;1,AB28&lt;&gt;"",O28=""),"",IF(O28&gt;SUMIF($A$9:$A$108,A28,$AF$9:$AF$108),SUMIF($A$9:$A$108,A28,$AF$9:$AF$108),O28))</f>
      </c>
      <c r="R28" s="46">
        <f>IF(OR(BA28&lt;&gt;1,AB28=""),"",(SUMIF($A$9:$A$108,A28,$W$9:$W$108)-SUMIF($A$9:$A$108,A28,$AF$9:$AF$108))-IF(U28="",0,U28))</f>
      </c>
      <c r="S28" s="46">
        <f>IF(OR(BA28&lt;&gt;1,AB28="",SUMIF($A$9:$A$108,A28,$AF$9:$AF$108)=0),"",SUMIF($A$9:$A$108,A28,$AF$9:$AF$108)-IF(V28="",0,V28))</f>
      </c>
      <c r="T28" s="46">
        <f>IF(OR(BA28&lt;&gt;1,AB28=""),"",IF(SUMIF($A$9:$A$108,A28,$W$9:$W$108)&gt;$AZ$31,SUMIF($A$9:$A$108,A28,$W$9:$W$108)-$AZ$31,""))</f>
      </c>
      <c r="U28" s="46">
        <f>IF(OR(BA28&lt;&gt;1,AB28=""),"",IF((SUMIF($A$9:$A$108,A28,$W$9:$W$108)-SUMIF($A$9:$A$108,A28,$AF$9:$AF$108))&gt;$AZ$31,(SUMIF($A$9:$A$108,A28,$W$9:$W$108)-SUMIF($A$9:$A$108,A28,$AF$9:$AF$108))-$AZ$31,""))</f>
      </c>
      <c r="V28" s="46">
        <f>IF(OR(BA28&lt;&gt;1,AB28="",T28=""),"",IF(T28&gt;SUMIF($A$9:$A$108,A28,$AF$9:$AF$108),SUMIF($A$9:$A$108,A28,$AF$9:$AF$108),T28))</f>
      </c>
      <c r="W28" s="46" t="str">
        <f t="shared" si="8"/>
        <v/>
      </c>
      <c r="X28" s="27"/>
      <c r="Y28" s="46" t="str">
        <f t="shared" si="28"/>
        <v/>
      </c>
      <c r="Z28" s="46" t="str">
        <f t="shared" si="9"/>
        <v/>
      </c>
      <c r="AA28" s="46" t="str">
        <f t="shared" si="10"/>
        <v/>
      </c>
      <c r="AB28" s="46" t="str">
        <f t="shared" si="29"/>
        <v/>
      </c>
      <c r="AC28" s="46" t="str">
        <f t="shared" si="11"/>
        <v/>
      </c>
      <c r="AD28" s="46" t="str">
        <f t="shared" si="12"/>
        <v/>
      </c>
      <c r="AE28" s="46" t="str">
        <f t="shared" si="30"/>
        <v/>
      </c>
      <c r="AF28" s="46" t="str">
        <f t="shared" si="31"/>
        <v/>
      </c>
      <c r="AG28" s="34" t="str">
        <f t="shared" si="13"/>
        <v/>
      </c>
      <c r="AH28" s="34" t="str">
        <f t="shared" si="14"/>
        <v/>
      </c>
      <c r="AI28" s="34" t="str">
        <f t="shared" si="15"/>
        <v/>
      </c>
      <c r="AJ28" s="34" t="str">
        <f t="shared" si="32"/>
        <v/>
      </c>
      <c r="AK28" s="34" t="str">
        <f t="shared" si="33"/>
        <v/>
      </c>
      <c r="AL28" s="34" t="str">
        <f t="shared" si="16"/>
        <v/>
      </c>
      <c r="AM28" s="34" t="str">
        <f t="shared" si="17"/>
        <v/>
      </c>
      <c r="AN28" s="34" t="str">
        <f t="shared" si="18"/>
        <v/>
      </c>
      <c r="AO28" s="34" t="str">
        <f t="shared" si="19"/>
        <v/>
      </c>
      <c r="AP28" s="34" t="str">
        <f t="shared" si="20"/>
        <v/>
      </c>
      <c r="AQ28" s="34" t="str">
        <f t="shared" si="21"/>
        <v/>
      </c>
      <c r="AR28" s="34" t="str">
        <f t="shared" si="22"/>
        <v/>
      </c>
      <c r="AS28" s="34" t="str">
        <f t="shared" si="34"/>
        <v/>
      </c>
      <c r="AT28" s="23"/>
      <c r="AZ28" s="35" t="s">
        <v>42</v>
      </c>
      <c r="BA28" s="0">
        <f>IF(OR(A28="",NOT(ISNUMBER(W28))),0,IF(COUNTIFS($A$9:A28,A28,$W$9:W28,"&gt;=0")=1,1,0))</f>
      </c>
    </row>
    <row r="29" spans="1:53" x14ac:dyDescent="0.15">
      <c r="A29" s="26"/>
      <c r="B29" s="2"/>
      <c r="C29" s="6"/>
      <c r="D29" s="5"/>
      <c r="E29" s="5"/>
      <c r="F29" s="52"/>
      <c r="G29" s="6"/>
      <c r="H29" s="6"/>
      <c r="I29" s="60" t="str">
        <f t="shared" si="23"/>
        <v/>
      </c>
      <c r="J29" s="46" t="str">
        <f t="shared" si="0"/>
        <v/>
      </c>
      <c r="K29" s="46" t="str">
        <f t="shared" si="36"/>
        <v/>
      </c>
      <c r="L29" s="46" t="str">
        <f t="shared" si="37"/>
        <v/>
      </c>
      <c r="M29" s="46">
        <f>IF(OR(BA29&lt;&gt;1,AB29&lt;&gt;""),"",(SUMIF($A$9:$A$108,A29,$W$9:$W$108)-SUMIF($A$9:$A$108,A29,$AF$9:$AF$108))-IF(P29="",0,P29))</f>
      </c>
      <c r="N29" s="46">
        <f>IF(OR(BA29&lt;&gt;1,AB29&lt;&gt;"",SUMIF($A$9:$A$108,A29,$AF$9:$AF$108)=0),"",SUMIF($A$9:$A$108,A29,$AF$9:$AF$108)-IF(Q29="",0,Q29))</f>
      </c>
      <c r="O29" s="46">
        <f>IF(OR(BA29&lt;&gt;1,AB29&lt;&gt;""),"",IF(SUMIF($A$9:$A$108,A29,$W$9:$W$108)&gt;$AZ$31,SUMIF($A$9:$A$108,A29,$W$9:$W$108)-$AZ$31,""))</f>
      </c>
      <c r="P29" s="46">
        <f>IF(OR(BA29&lt;&gt;1,AB29&lt;&gt;""),"",IF((SUMIF($A$9:$A$108,A29,$W$9:$W$108)-SUMIF($A$9:$A$108,A29,$AF$9:$AF$108))&gt;$AZ$31,(SUMIF($A$9:$A$108,A29,$W$9:$W$108)-SUMIF($A$9:$A$108,A29,$AF$9:$AF$108))-$AZ$31,""))</f>
      </c>
      <c r="Q29" s="46">
        <f>IF(OR(BA29&lt;&gt;1,AB29&lt;&gt;"",O29=""),"",IF(O29&gt;SUMIF($A$9:$A$108,A29,$AF$9:$AF$108),SUMIF($A$9:$A$108,A29,$AF$9:$AF$108),O29))</f>
      </c>
      <c r="R29" s="46">
        <f>IF(OR(BA29&lt;&gt;1,AB29=""),"",(SUMIF($A$9:$A$108,A29,$W$9:$W$108)-SUMIF($A$9:$A$108,A29,$AF$9:$AF$108))-IF(U29="",0,U29))</f>
      </c>
      <c r="S29" s="46">
        <f>IF(OR(BA29&lt;&gt;1,AB29="",SUMIF($A$9:$A$108,A29,$AF$9:$AF$108)=0),"",SUMIF($A$9:$A$108,A29,$AF$9:$AF$108)-IF(V29="",0,V29))</f>
      </c>
      <c r="T29" s="46">
        <f>IF(OR(BA29&lt;&gt;1,AB29=""),"",IF(SUMIF($A$9:$A$108,A29,$W$9:$W$108)&gt;$AZ$31,SUMIF($A$9:$A$108,A29,$W$9:$W$108)-$AZ$31,""))</f>
      </c>
      <c r="U29" s="46">
        <f>IF(OR(BA29&lt;&gt;1,AB29=""),"",IF((SUMIF($A$9:$A$108,A29,$W$9:$W$108)-SUMIF($A$9:$A$108,A29,$AF$9:$AF$108))&gt;$AZ$31,(SUMIF($A$9:$A$108,A29,$W$9:$W$108)-SUMIF($A$9:$A$108,A29,$AF$9:$AF$108))-$AZ$31,""))</f>
      </c>
      <c r="V29" s="46">
        <f>IF(OR(BA29&lt;&gt;1,AB29="",T29=""),"",IF(T29&gt;SUMIF($A$9:$A$108,A29,$AF$9:$AF$108),SUMIF($A$9:$A$108,A29,$AF$9:$AF$108),T29))</f>
      </c>
      <c r="W29" s="46" t="str">
        <f t="shared" si="8"/>
        <v/>
      </c>
      <c r="X29" s="27"/>
      <c r="Y29" s="46" t="str">
        <f t="shared" si="28"/>
        <v/>
      </c>
      <c r="Z29" s="46" t="str">
        <f t="shared" si="9"/>
        <v/>
      </c>
      <c r="AA29" s="46" t="str">
        <f t="shared" si="10"/>
        <v/>
      </c>
      <c r="AB29" s="46" t="str">
        <f t="shared" si="29"/>
        <v/>
      </c>
      <c r="AC29" s="46" t="str">
        <f t="shared" si="11"/>
        <v/>
      </c>
      <c r="AD29" s="46" t="str">
        <f t="shared" si="12"/>
        <v/>
      </c>
      <c r="AE29" s="46" t="str">
        <f t="shared" si="30"/>
        <v/>
      </c>
      <c r="AF29" s="46" t="str">
        <f t="shared" si="31"/>
        <v/>
      </c>
      <c r="AG29" s="34" t="str">
        <f t="shared" si="13"/>
        <v/>
      </c>
      <c r="AH29" s="34" t="str">
        <f t="shared" si="14"/>
        <v/>
      </c>
      <c r="AI29" s="34" t="str">
        <f t="shared" si="15"/>
        <v/>
      </c>
      <c r="AJ29" s="34" t="str">
        <f t="shared" si="32"/>
        <v/>
      </c>
      <c r="AK29" s="34" t="str">
        <f t="shared" si="33"/>
        <v/>
      </c>
      <c r="AL29" s="34" t="str">
        <f t="shared" si="16"/>
        <v/>
      </c>
      <c r="AM29" s="34" t="str">
        <f t="shared" si="17"/>
        <v/>
      </c>
      <c r="AN29" s="34" t="str">
        <f t="shared" si="18"/>
        <v/>
      </c>
      <c r="AO29" s="34" t="str">
        <f t="shared" si="19"/>
        <v/>
      </c>
      <c r="AP29" s="34" t="str">
        <f t="shared" si="20"/>
        <v/>
      </c>
      <c r="AQ29" s="34" t="str">
        <f t="shared" si="21"/>
        <v/>
      </c>
      <c r="AR29" s="34" t="str">
        <f t="shared" si="22"/>
        <v/>
      </c>
      <c r="AS29" s="34" t="str">
        <f t="shared" si="34"/>
        <v/>
      </c>
      <c r="AT29" s="23"/>
      <c r="AZ29" s="35" t="s">
        <v>43</v>
      </c>
      <c r="BA29" s="0">
        <f>IF(OR(A29="",NOT(ISNUMBER(W29))),0,IF(COUNTIFS($A$9:A29,A29,$W$9:W29,"&gt;=0")=1,1,0))</f>
      </c>
    </row>
    <row r="30" spans="1:53" x14ac:dyDescent="0.15">
      <c r="A30" s="26"/>
      <c r="B30" s="2"/>
      <c r="C30" s="6"/>
      <c r="D30" s="5"/>
      <c r="E30" s="5"/>
      <c r="F30" s="52"/>
      <c r="G30" s="6"/>
      <c r="H30" s="6"/>
      <c r="I30" s="60" t="str">
        <f t="shared" si="23"/>
        <v/>
      </c>
      <c r="J30" s="46" t="str">
        <f t="shared" si="0"/>
        <v/>
      </c>
      <c r="K30" s="46" t="str">
        <f t="shared" si="36"/>
        <v/>
      </c>
      <c r="L30" s="46" t="str">
        <f t="shared" si="37"/>
        <v/>
      </c>
      <c r="M30" s="46">
        <f>IF(OR(BA30&lt;&gt;1,AB30&lt;&gt;""),"",(SUMIF($A$9:$A$108,A30,$W$9:$W$108)-SUMIF($A$9:$A$108,A30,$AF$9:$AF$108))-IF(P30="",0,P30))</f>
      </c>
      <c r="N30" s="46">
        <f>IF(OR(BA30&lt;&gt;1,AB30&lt;&gt;"",SUMIF($A$9:$A$108,A30,$AF$9:$AF$108)=0),"",SUMIF($A$9:$A$108,A30,$AF$9:$AF$108)-IF(Q30="",0,Q30))</f>
      </c>
      <c r="O30" s="46">
        <f>IF(OR(BA30&lt;&gt;1,AB30&lt;&gt;""),"",IF(SUMIF($A$9:$A$108,A30,$W$9:$W$108)&gt;$AZ$31,SUMIF($A$9:$A$108,A30,$W$9:$W$108)-$AZ$31,""))</f>
      </c>
      <c r="P30" s="46">
        <f>IF(OR(BA30&lt;&gt;1,AB30&lt;&gt;""),"",IF((SUMIF($A$9:$A$108,A30,$W$9:$W$108)-SUMIF($A$9:$A$108,A30,$AF$9:$AF$108))&gt;$AZ$31,(SUMIF($A$9:$A$108,A30,$W$9:$W$108)-SUMIF($A$9:$A$108,A30,$AF$9:$AF$108))-$AZ$31,""))</f>
      </c>
      <c r="Q30" s="46">
        <f>IF(OR(BA30&lt;&gt;1,AB30&lt;&gt;"",O30=""),"",IF(O30&gt;SUMIF($A$9:$A$108,A30,$AF$9:$AF$108),SUMIF($A$9:$A$108,A30,$AF$9:$AF$108),O30))</f>
      </c>
      <c r="R30" s="46">
        <f>IF(OR(BA30&lt;&gt;1,AB30=""),"",(SUMIF($A$9:$A$108,A30,$W$9:$W$108)-SUMIF($A$9:$A$108,A30,$AF$9:$AF$108))-IF(U30="",0,U30))</f>
      </c>
      <c r="S30" s="46">
        <f>IF(OR(BA30&lt;&gt;1,AB30="",SUMIF($A$9:$A$108,A30,$AF$9:$AF$108)=0),"",SUMIF($A$9:$A$108,A30,$AF$9:$AF$108)-IF(V30="",0,V30))</f>
      </c>
      <c r="T30" s="46">
        <f>IF(OR(BA30&lt;&gt;1,AB30=""),"",IF(SUMIF($A$9:$A$108,A30,$W$9:$W$108)&gt;$AZ$31,SUMIF($A$9:$A$108,A30,$W$9:$W$108)-$AZ$31,""))</f>
      </c>
      <c r="U30" s="46">
        <f>IF(OR(BA30&lt;&gt;1,AB30=""),"",IF((SUMIF($A$9:$A$108,A30,$W$9:$W$108)-SUMIF($A$9:$A$108,A30,$AF$9:$AF$108))&gt;$AZ$31,(SUMIF($A$9:$A$108,A30,$W$9:$W$108)-SUMIF($A$9:$A$108,A30,$AF$9:$AF$108))-$AZ$31,""))</f>
      </c>
      <c r="V30" s="46">
        <f>IF(OR(BA30&lt;&gt;1,AB30="",T30=""),"",IF(T30&gt;SUMIF($A$9:$A$108,A30,$AF$9:$AF$108),SUMIF($A$9:$A$108,A30,$AF$9:$AF$108),T30))</f>
      </c>
      <c r="W30" s="46" t="str">
        <f t="shared" si="8"/>
        <v/>
      </c>
      <c r="X30" s="27"/>
      <c r="Y30" s="46" t="str">
        <f t="shared" si="28"/>
        <v/>
      </c>
      <c r="Z30" s="46" t="str">
        <f t="shared" si="9"/>
        <v/>
      </c>
      <c r="AA30" s="46" t="str">
        <f t="shared" si="10"/>
        <v/>
      </c>
      <c r="AB30" s="46" t="str">
        <f t="shared" si="29"/>
        <v/>
      </c>
      <c r="AC30" s="46" t="str">
        <f t="shared" si="11"/>
        <v/>
      </c>
      <c r="AD30" s="46" t="str">
        <f t="shared" si="12"/>
        <v/>
      </c>
      <c r="AE30" s="46" t="str">
        <f t="shared" si="30"/>
        <v/>
      </c>
      <c r="AF30" s="46" t="str">
        <f t="shared" si="31"/>
        <v/>
      </c>
      <c r="AG30" s="34" t="str">
        <f t="shared" si="13"/>
        <v/>
      </c>
      <c r="AH30" s="34" t="str">
        <f t="shared" si="14"/>
        <v/>
      </c>
      <c r="AI30" s="34" t="str">
        <f t="shared" si="15"/>
        <v/>
      </c>
      <c r="AJ30" s="34" t="str">
        <f t="shared" si="32"/>
        <v/>
      </c>
      <c r="AK30" s="34" t="str">
        <f t="shared" si="33"/>
        <v/>
      </c>
      <c r="AL30" s="34" t="str">
        <f t="shared" si="16"/>
        <v/>
      </c>
      <c r="AM30" s="34" t="str">
        <f t="shared" si="17"/>
        <v/>
      </c>
      <c r="AN30" s="34" t="str">
        <f t="shared" si="18"/>
        <v/>
      </c>
      <c r="AO30" s="34" t="str">
        <f t="shared" si="19"/>
        <v/>
      </c>
      <c r="AP30" s="34" t="str">
        <f t="shared" si="20"/>
        <v/>
      </c>
      <c r="AQ30" s="34" t="str">
        <f t="shared" si="21"/>
        <v/>
      </c>
      <c r="AR30" s="34" t="str">
        <f t="shared" si="22"/>
        <v/>
      </c>
      <c r="AS30" s="34" t="str">
        <f t="shared" si="34"/>
        <v/>
      </c>
      <c r="AT30" s="23"/>
      <c r="AU30" s="20" t="s">
        <v>93</v>
      </c>
      <c r="AZ30" s="35"/>
      <c r="BA30" s="0">
        <f>IF(OR(A30="",NOT(ISNUMBER(W30))),0,IF(COUNTIFS($A$9:A30,A30,$W$9:W30,"&gt;=0")=1,1,0))</f>
      </c>
    </row>
    <row r="31" spans="1:53" x14ac:dyDescent="0.15">
      <c r="A31" s="26"/>
      <c r="B31" s="2"/>
      <c r="C31" s="6"/>
      <c r="D31" s="5"/>
      <c r="E31" s="5"/>
      <c r="F31" s="52"/>
      <c r="G31" s="6"/>
      <c r="H31" s="6"/>
      <c r="I31" s="60" t="str">
        <f t="shared" si="23"/>
        <v/>
      </c>
      <c r="J31" s="46" t="str">
        <f t="shared" si="0"/>
        <v/>
      </c>
      <c r="K31" s="46" t="str">
        <f t="shared" si="36"/>
        <v/>
      </c>
      <c r="L31" s="46" t="str">
        <f t="shared" si="37"/>
        <v/>
      </c>
      <c r="M31" s="46">
        <f>IF(OR(BA31&lt;&gt;1,AB31&lt;&gt;""),"",(SUMIF($A$9:$A$108,A31,$W$9:$W$108)-SUMIF($A$9:$A$108,A31,$AF$9:$AF$108))-IF(P31="",0,P31))</f>
      </c>
      <c r="N31" s="46">
        <f>IF(OR(BA31&lt;&gt;1,AB31&lt;&gt;"",SUMIF($A$9:$A$108,A31,$AF$9:$AF$108)=0),"",SUMIF($A$9:$A$108,A31,$AF$9:$AF$108)-IF(Q31="",0,Q31))</f>
      </c>
      <c r="O31" s="46">
        <f>IF(OR(BA31&lt;&gt;1,AB31&lt;&gt;""),"",IF(SUMIF($A$9:$A$108,A31,$W$9:$W$108)&gt;$AZ$31,SUMIF($A$9:$A$108,A31,$W$9:$W$108)-$AZ$31,""))</f>
      </c>
      <c r="P31" s="46">
        <f>IF(OR(BA31&lt;&gt;1,AB31&lt;&gt;""),"",IF((SUMIF($A$9:$A$108,A31,$W$9:$W$108)-SUMIF($A$9:$A$108,A31,$AF$9:$AF$108))&gt;$AZ$31,(SUMIF($A$9:$A$108,A31,$W$9:$W$108)-SUMIF($A$9:$A$108,A31,$AF$9:$AF$108))-$AZ$31,""))</f>
      </c>
      <c r="Q31" s="46">
        <f>IF(OR(BA31&lt;&gt;1,AB31&lt;&gt;"",O31=""),"",IF(O31&gt;SUMIF($A$9:$A$108,A31,$AF$9:$AF$108),SUMIF($A$9:$A$108,A31,$AF$9:$AF$108),O31))</f>
      </c>
      <c r="R31" s="46">
        <f>IF(OR(BA31&lt;&gt;1,AB31=""),"",(SUMIF($A$9:$A$108,A31,$W$9:$W$108)-SUMIF($A$9:$A$108,A31,$AF$9:$AF$108))-IF(U31="",0,U31))</f>
      </c>
      <c r="S31" s="46">
        <f>IF(OR(BA31&lt;&gt;1,AB31="",SUMIF($A$9:$A$108,A31,$AF$9:$AF$108)=0),"",SUMIF($A$9:$A$108,A31,$AF$9:$AF$108)-IF(V31="",0,V31))</f>
      </c>
      <c r="T31" s="46">
        <f>IF(OR(BA31&lt;&gt;1,AB31=""),"",IF(SUMIF($A$9:$A$108,A31,$W$9:$W$108)&gt;$AZ$31,SUMIF($A$9:$A$108,A31,$W$9:$W$108)-$AZ$31,""))</f>
      </c>
      <c r="U31" s="46">
        <f>IF(OR(BA31&lt;&gt;1,AB31=""),"",IF((SUMIF($A$9:$A$108,A31,$W$9:$W$108)-SUMIF($A$9:$A$108,A31,$AF$9:$AF$108))&gt;$AZ$31,(SUMIF($A$9:$A$108,A31,$W$9:$W$108)-SUMIF($A$9:$A$108,A31,$AF$9:$AF$108))-$AZ$31,""))</f>
      </c>
      <c r="V31" s="46">
        <f>IF(OR(BA31&lt;&gt;1,AB31="",T31=""),"",IF(T31&gt;SUMIF($A$9:$A$108,A31,$AF$9:$AF$108),SUMIF($A$9:$A$108,A31,$AF$9:$AF$108),T31))</f>
      </c>
      <c r="W31" s="46" t="str">
        <f t="shared" si="8"/>
        <v/>
      </c>
      <c r="X31" s="27"/>
      <c r="Y31" s="46" t="str">
        <f t="shared" si="28"/>
        <v/>
      </c>
      <c r="Z31" s="46" t="str">
        <f t="shared" si="9"/>
        <v/>
      </c>
      <c r="AA31" s="46" t="str">
        <f t="shared" si="10"/>
        <v/>
      </c>
      <c r="AB31" s="46" t="str">
        <f t="shared" si="29"/>
        <v/>
      </c>
      <c r="AC31" s="46" t="str">
        <f t="shared" si="11"/>
        <v/>
      </c>
      <c r="AD31" s="46" t="str">
        <f t="shared" si="12"/>
        <v/>
      </c>
      <c r="AE31" s="46" t="str">
        <f t="shared" si="30"/>
        <v/>
      </c>
      <c r="AF31" s="46" t="str">
        <f t="shared" si="31"/>
        <v/>
      </c>
      <c r="AG31" s="34" t="str">
        <f t="shared" si="13"/>
        <v/>
      </c>
      <c r="AH31" s="34" t="str">
        <f t="shared" si="14"/>
        <v/>
      </c>
      <c r="AI31" s="34" t="str">
        <f t="shared" si="15"/>
        <v/>
      </c>
      <c r="AJ31" s="34" t="str">
        <f t="shared" si="32"/>
        <v/>
      </c>
      <c r="AK31" s="34" t="str">
        <f t="shared" si="33"/>
        <v/>
      </c>
      <c r="AL31" s="34" t="str">
        <f t="shared" si="16"/>
        <v/>
      </c>
      <c r="AM31" s="34" t="str">
        <f t="shared" si="17"/>
        <v/>
      </c>
      <c r="AN31" s="34" t="str">
        <f t="shared" si="18"/>
        <v/>
      </c>
      <c r="AO31" s="34" t="str">
        <f t="shared" si="19"/>
        <v/>
      </c>
      <c r="AP31" s="34" t="str">
        <f t="shared" si="20"/>
        <v/>
      </c>
      <c r="AQ31" s="34" t="str">
        <f t="shared" si="21"/>
        <v/>
      </c>
      <c r="AR31" s="34" t="str">
        <f t="shared" si="22"/>
        <v/>
      </c>
      <c r="AS31" s="34" t="str">
        <f t="shared" si="34"/>
        <v/>
      </c>
      <c r="AT31" s="23"/>
      <c r="AU31" s="61" t="s">
        <v>94</v>
      </c>
      <c r="AV31" s="2">
        <v>8</v>
      </c>
      <c r="AW31" s="64" t="s">
        <v>95</v>
      </c>
      <c r="AX31" s="65"/>
      <c r="AY31" s="66"/>
      <c r="AZ31" s="36">
        <f>AV31/24</f>
        <v>0.33333333333333331</v>
      </c>
      <c r="BA31" s="0">
        <f>IF(OR(A31="",NOT(ISNUMBER(W31))),0,IF(COUNTIFS($A$9:A31,A31,$W$9:W31,"&gt;=0")=1,1,0))</f>
      </c>
    </row>
    <row r="32" spans="1:53" x14ac:dyDescent="0.15">
      <c r="A32" s="26"/>
      <c r="B32" s="2"/>
      <c r="C32" s="6"/>
      <c r="D32" s="5"/>
      <c r="E32" s="5"/>
      <c r="F32" s="52"/>
      <c r="G32" s="6"/>
      <c r="H32" s="6"/>
      <c r="I32" s="60" t="str">
        <f t="shared" si="23"/>
        <v/>
      </c>
      <c r="J32" s="46" t="str">
        <f t="shared" si="0"/>
        <v/>
      </c>
      <c r="K32" s="46" t="str">
        <f t="shared" si="36"/>
        <v/>
      </c>
      <c r="L32" s="46" t="str">
        <f t="shared" si="37"/>
        <v/>
      </c>
      <c r="M32" s="46">
        <f>IF(OR(BA32&lt;&gt;1,AB32&lt;&gt;""),"",(SUMIF($A$9:$A$108,A32,$W$9:$W$108)-SUMIF($A$9:$A$108,A32,$AF$9:$AF$108))-IF(P32="",0,P32))</f>
      </c>
      <c r="N32" s="46">
        <f>IF(OR(BA32&lt;&gt;1,AB32&lt;&gt;"",SUMIF($A$9:$A$108,A32,$AF$9:$AF$108)=0),"",SUMIF($A$9:$A$108,A32,$AF$9:$AF$108)-IF(Q32="",0,Q32))</f>
      </c>
      <c r="O32" s="46">
        <f>IF(OR(BA32&lt;&gt;1,AB32&lt;&gt;""),"",IF(SUMIF($A$9:$A$108,A32,$W$9:$W$108)&gt;$AZ$31,SUMIF($A$9:$A$108,A32,$W$9:$W$108)-$AZ$31,""))</f>
      </c>
      <c r="P32" s="46">
        <f>IF(OR(BA32&lt;&gt;1,AB32&lt;&gt;""),"",IF((SUMIF($A$9:$A$108,A32,$W$9:$W$108)-SUMIF($A$9:$A$108,A32,$AF$9:$AF$108))&gt;$AZ$31,(SUMIF($A$9:$A$108,A32,$W$9:$W$108)-SUMIF($A$9:$A$108,A32,$AF$9:$AF$108))-$AZ$31,""))</f>
      </c>
      <c r="Q32" s="46">
        <f>IF(OR(BA32&lt;&gt;1,AB32&lt;&gt;"",O32=""),"",IF(O32&gt;SUMIF($A$9:$A$108,A32,$AF$9:$AF$108),SUMIF($A$9:$A$108,A32,$AF$9:$AF$108),O32))</f>
      </c>
      <c r="R32" s="46">
        <f>IF(OR(BA32&lt;&gt;1,AB32=""),"",(SUMIF($A$9:$A$108,A32,$W$9:$W$108)-SUMIF($A$9:$A$108,A32,$AF$9:$AF$108))-IF(U32="",0,U32))</f>
      </c>
      <c r="S32" s="46">
        <f>IF(OR(BA32&lt;&gt;1,AB32="",SUMIF($A$9:$A$108,A32,$AF$9:$AF$108)=0),"",SUMIF($A$9:$A$108,A32,$AF$9:$AF$108)-IF(V32="",0,V32))</f>
      </c>
      <c r="T32" s="46">
        <f>IF(OR(BA32&lt;&gt;1,AB32=""),"",IF(SUMIF($A$9:$A$108,A32,$W$9:$W$108)&gt;$AZ$31,SUMIF($A$9:$A$108,A32,$W$9:$W$108)-$AZ$31,""))</f>
      </c>
      <c r="U32" s="46">
        <f>IF(OR(BA32&lt;&gt;1,AB32=""),"",IF((SUMIF($A$9:$A$108,A32,$W$9:$W$108)-SUMIF($A$9:$A$108,A32,$AF$9:$AF$108))&gt;$AZ$31,(SUMIF($A$9:$A$108,A32,$W$9:$W$108)-SUMIF($A$9:$A$108,A32,$AF$9:$AF$108))-$AZ$31,""))</f>
      </c>
      <c r="V32" s="46">
        <f>IF(OR(BA32&lt;&gt;1,AB32="",T32=""),"",IF(T32&gt;SUMIF($A$9:$A$108,A32,$AF$9:$AF$108),SUMIF($A$9:$A$108,A32,$AF$9:$AF$108),T32))</f>
      </c>
      <c r="W32" s="46" t="str">
        <f t="shared" si="8"/>
        <v/>
      </c>
      <c r="X32" s="27"/>
      <c r="Y32" s="46" t="str">
        <f t="shared" si="28"/>
        <v/>
      </c>
      <c r="Z32" s="46" t="str">
        <f t="shared" si="9"/>
        <v/>
      </c>
      <c r="AA32" s="46" t="str">
        <f t="shared" si="10"/>
        <v/>
      </c>
      <c r="AB32" s="46" t="str">
        <f t="shared" si="29"/>
        <v/>
      </c>
      <c r="AC32" s="46" t="str">
        <f t="shared" si="11"/>
        <v/>
      </c>
      <c r="AD32" s="46" t="str">
        <f t="shared" si="12"/>
        <v/>
      </c>
      <c r="AE32" s="46" t="str">
        <f t="shared" si="30"/>
        <v/>
      </c>
      <c r="AF32" s="46" t="str">
        <f t="shared" si="31"/>
        <v/>
      </c>
      <c r="AG32" s="34" t="str">
        <f t="shared" si="13"/>
        <v/>
      </c>
      <c r="AH32" s="34" t="str">
        <f t="shared" si="14"/>
        <v/>
      </c>
      <c r="AI32" s="34" t="str">
        <f t="shared" si="15"/>
        <v/>
      </c>
      <c r="AJ32" s="34" t="str">
        <f t="shared" si="32"/>
        <v/>
      </c>
      <c r="AK32" s="34" t="str">
        <f t="shared" si="33"/>
        <v/>
      </c>
      <c r="AL32" s="34" t="str">
        <f t="shared" si="16"/>
        <v/>
      </c>
      <c r="AM32" s="34" t="str">
        <f t="shared" si="17"/>
        <v/>
      </c>
      <c r="AN32" s="34" t="str">
        <f t="shared" si="18"/>
        <v/>
      </c>
      <c r="AO32" s="34" t="str">
        <f t="shared" si="19"/>
        <v/>
      </c>
      <c r="AP32" s="34" t="str">
        <f t="shared" si="20"/>
        <v/>
      </c>
      <c r="AQ32" s="34" t="str">
        <f t="shared" si="21"/>
        <v/>
      </c>
      <c r="AR32" s="34" t="str">
        <f t="shared" si="22"/>
        <v/>
      </c>
      <c r="AS32" s="34" t="str">
        <f t="shared" si="34"/>
        <v/>
      </c>
      <c r="AT32" s="23"/>
      <c r="AZ32" s="36">
        <f>AZ31*L3</f>
        <v>0</v>
      </c>
      <c r="BA32" s="0">
        <f>IF(OR(A32="",NOT(ISNUMBER(W32))),0,IF(COUNTIFS($A$9:A32,A32,$W$9:W32,"&gt;=0")=1,1,0))</f>
      </c>
    </row>
    <row r="33" spans="1:53" x14ac:dyDescent="0.15">
      <c r="A33" s="26"/>
      <c r="B33" s="2"/>
      <c r="C33" s="6"/>
      <c r="D33" s="5"/>
      <c r="E33" s="5"/>
      <c r="F33" s="52"/>
      <c r="G33" s="6"/>
      <c r="H33" s="6"/>
      <c r="I33" s="60" t="str">
        <f t="shared" si="23"/>
        <v/>
      </c>
      <c r="J33" s="46" t="str">
        <f t="shared" si="0"/>
        <v/>
      </c>
      <c r="K33" s="46" t="str">
        <f t="shared" si="36"/>
        <v/>
      </c>
      <c r="L33" s="46" t="str">
        <f t="shared" si="37"/>
        <v/>
      </c>
      <c r="M33" s="46">
        <f>IF(OR(BA33&lt;&gt;1,AB33&lt;&gt;""),"",(SUMIF($A$9:$A$108,A33,$W$9:$W$108)-SUMIF($A$9:$A$108,A33,$AF$9:$AF$108))-IF(P33="",0,P33))</f>
      </c>
      <c r="N33" s="46">
        <f>IF(OR(BA33&lt;&gt;1,AB33&lt;&gt;"",SUMIF($A$9:$A$108,A33,$AF$9:$AF$108)=0),"",SUMIF($A$9:$A$108,A33,$AF$9:$AF$108)-IF(Q33="",0,Q33))</f>
      </c>
      <c r="O33" s="46">
        <f>IF(OR(BA33&lt;&gt;1,AB33&lt;&gt;""),"",IF(SUMIF($A$9:$A$108,A33,$W$9:$W$108)&gt;$AZ$31,SUMIF($A$9:$A$108,A33,$W$9:$W$108)-$AZ$31,""))</f>
      </c>
      <c r="P33" s="46">
        <f>IF(OR(BA33&lt;&gt;1,AB33&lt;&gt;""),"",IF((SUMIF($A$9:$A$108,A33,$W$9:$W$108)-SUMIF($A$9:$A$108,A33,$AF$9:$AF$108))&gt;$AZ$31,(SUMIF($A$9:$A$108,A33,$W$9:$W$108)-SUMIF($A$9:$A$108,A33,$AF$9:$AF$108))-$AZ$31,""))</f>
      </c>
      <c r="Q33" s="46">
        <f>IF(OR(BA33&lt;&gt;1,AB33&lt;&gt;"",O33=""),"",IF(O33&gt;SUMIF($A$9:$A$108,A33,$AF$9:$AF$108),SUMIF($A$9:$A$108,A33,$AF$9:$AF$108),O33))</f>
      </c>
      <c r="R33" s="46">
        <f>IF(OR(BA33&lt;&gt;1,AB33=""),"",(SUMIF($A$9:$A$108,A33,$W$9:$W$108)-SUMIF($A$9:$A$108,A33,$AF$9:$AF$108))-IF(U33="",0,U33))</f>
      </c>
      <c r="S33" s="46">
        <f>IF(OR(BA33&lt;&gt;1,AB33="",SUMIF($A$9:$A$108,A33,$AF$9:$AF$108)=0),"",SUMIF($A$9:$A$108,A33,$AF$9:$AF$108)-IF(V33="",0,V33))</f>
      </c>
      <c r="T33" s="46">
        <f>IF(OR(BA33&lt;&gt;1,AB33=""),"",IF(SUMIF($A$9:$A$108,A33,$W$9:$W$108)&gt;$AZ$31,SUMIF($A$9:$A$108,A33,$W$9:$W$108)-$AZ$31,""))</f>
      </c>
      <c r="U33" s="46">
        <f>IF(OR(BA33&lt;&gt;1,AB33=""),"",IF((SUMIF($A$9:$A$108,A33,$W$9:$W$108)-SUMIF($A$9:$A$108,A33,$AF$9:$AF$108))&gt;$AZ$31,(SUMIF($A$9:$A$108,A33,$W$9:$W$108)-SUMIF($A$9:$A$108,A33,$AF$9:$AF$108))-$AZ$31,""))</f>
      </c>
      <c r="V33" s="46">
        <f>IF(OR(BA33&lt;&gt;1,AB33="",T33=""),"",IF(T33&gt;SUMIF($A$9:$A$108,A33,$AF$9:$AF$108),SUMIF($A$9:$A$108,A33,$AF$9:$AF$108),T33))</f>
      </c>
      <c r="W33" s="46" t="str">
        <f t="shared" si="8"/>
        <v/>
      </c>
      <c r="X33" s="27"/>
      <c r="Y33" s="46" t="str">
        <f t="shared" si="28"/>
        <v/>
      </c>
      <c r="Z33" s="46" t="str">
        <f t="shared" si="9"/>
        <v/>
      </c>
      <c r="AA33" s="46" t="str">
        <f t="shared" si="10"/>
        <v/>
      </c>
      <c r="AB33" s="46" t="str">
        <f t="shared" si="29"/>
        <v/>
      </c>
      <c r="AC33" s="46" t="str">
        <f t="shared" si="11"/>
        <v/>
      </c>
      <c r="AD33" s="46" t="str">
        <f t="shared" si="12"/>
        <v/>
      </c>
      <c r="AE33" s="46" t="str">
        <f t="shared" si="30"/>
        <v/>
      </c>
      <c r="AF33" s="46" t="str">
        <f t="shared" si="31"/>
        <v/>
      </c>
      <c r="AG33" s="34" t="str">
        <f t="shared" si="13"/>
        <v/>
      </c>
      <c r="AH33" s="34" t="str">
        <f t="shared" si="14"/>
        <v/>
      </c>
      <c r="AI33" s="34" t="str">
        <f t="shared" si="15"/>
        <v/>
      </c>
      <c r="AJ33" s="34" t="str">
        <f t="shared" si="32"/>
        <v/>
      </c>
      <c r="AK33" s="34" t="str">
        <f t="shared" si="33"/>
        <v/>
      </c>
      <c r="AL33" s="34" t="str">
        <f t="shared" si="16"/>
        <v/>
      </c>
      <c r="AM33" s="34" t="str">
        <f t="shared" si="17"/>
        <v/>
      </c>
      <c r="AN33" s="34" t="str">
        <f t="shared" si="18"/>
        <v/>
      </c>
      <c r="AO33" s="34" t="str">
        <f t="shared" si="19"/>
        <v/>
      </c>
      <c r="AP33" s="34" t="str">
        <f t="shared" si="20"/>
        <v/>
      </c>
      <c r="AQ33" s="34" t="str">
        <f t="shared" si="21"/>
        <v/>
      </c>
      <c r="AR33" s="34" t="str">
        <f t="shared" si="22"/>
        <v/>
      </c>
      <c r="AS33" s="34" t="str">
        <f t="shared" si="34"/>
        <v/>
      </c>
      <c r="AT33" s="23"/>
      <c r="AZ33" s="37"/>
      <c r="BA33" s="0">
        <f>IF(OR(A33="",NOT(ISNUMBER(W33))),0,IF(COUNTIFS($A$9:A33,A33,$W$9:W33,"&gt;=0")=1,1,0))</f>
      </c>
    </row>
    <row r="34" spans="1:53" x14ac:dyDescent="0.15">
      <c r="A34" s="26"/>
      <c r="B34" s="1"/>
      <c r="C34" s="6"/>
      <c r="D34" s="7"/>
      <c r="E34" s="7"/>
      <c r="F34" s="52"/>
      <c r="G34" s="3"/>
      <c r="H34" s="3"/>
      <c r="I34" s="60" t="str">
        <f t="shared" si="23"/>
        <v/>
      </c>
      <c r="J34" s="46" t="str">
        <f t="shared" si="0"/>
        <v/>
      </c>
      <c r="K34" s="46" t="str">
        <f t="shared" si="36"/>
        <v/>
      </c>
      <c r="L34" s="46" t="str">
        <f t="shared" si="37"/>
        <v/>
      </c>
      <c r="M34" s="46">
        <f>IF(OR(BA34&lt;&gt;1,AB34&lt;&gt;""),"",(SUMIF($A$9:$A$108,A34,$W$9:$W$108)-SUMIF($A$9:$A$108,A34,$AF$9:$AF$108))-IF(P34="",0,P34))</f>
      </c>
      <c r="N34" s="46">
        <f>IF(OR(BA34&lt;&gt;1,AB34&lt;&gt;"",SUMIF($A$9:$A$108,A34,$AF$9:$AF$108)=0),"",SUMIF($A$9:$A$108,A34,$AF$9:$AF$108)-IF(Q34="",0,Q34))</f>
      </c>
      <c r="O34" s="46">
        <f>IF(OR(BA34&lt;&gt;1,AB34&lt;&gt;""),"",IF(SUMIF($A$9:$A$108,A34,$W$9:$W$108)&gt;$AZ$31,SUMIF($A$9:$A$108,A34,$W$9:$W$108)-$AZ$31,""))</f>
      </c>
      <c r="P34" s="46">
        <f>IF(OR(BA34&lt;&gt;1,AB34&lt;&gt;""),"",IF((SUMIF($A$9:$A$108,A34,$W$9:$W$108)-SUMIF($A$9:$A$108,A34,$AF$9:$AF$108))&gt;$AZ$31,(SUMIF($A$9:$A$108,A34,$W$9:$W$108)-SUMIF($A$9:$A$108,A34,$AF$9:$AF$108))-$AZ$31,""))</f>
      </c>
      <c r="Q34" s="46">
        <f>IF(OR(BA34&lt;&gt;1,AB34&lt;&gt;"",O34=""),"",IF(O34&gt;SUMIF($A$9:$A$108,A34,$AF$9:$AF$108),SUMIF($A$9:$A$108,A34,$AF$9:$AF$108),O34))</f>
      </c>
      <c r="R34" s="46">
        <f>IF(OR(BA34&lt;&gt;1,AB34=""),"",(SUMIF($A$9:$A$108,A34,$W$9:$W$108)-SUMIF($A$9:$A$108,A34,$AF$9:$AF$108))-IF(U34="",0,U34))</f>
      </c>
      <c r="S34" s="46">
        <f>IF(OR(BA34&lt;&gt;1,AB34="",SUMIF($A$9:$A$108,A34,$AF$9:$AF$108)=0),"",SUMIF($A$9:$A$108,A34,$AF$9:$AF$108)-IF(V34="",0,V34))</f>
      </c>
      <c r="T34" s="46">
        <f>IF(OR(BA34&lt;&gt;1,AB34=""),"",IF(SUMIF($A$9:$A$108,A34,$W$9:$W$108)&gt;$AZ$31,SUMIF($A$9:$A$108,A34,$W$9:$W$108)-$AZ$31,""))</f>
      </c>
      <c r="U34" s="46">
        <f>IF(OR(BA34&lt;&gt;1,AB34=""),"",IF((SUMIF($A$9:$A$108,A34,$W$9:$W$108)-SUMIF($A$9:$A$108,A34,$AF$9:$AF$108))&gt;$AZ$31,(SUMIF($A$9:$A$108,A34,$W$9:$W$108)-SUMIF($A$9:$A$108,A34,$AF$9:$AF$108))-$AZ$31,""))</f>
      </c>
      <c r="V34" s="46">
        <f>IF(OR(BA34&lt;&gt;1,AB34="",T34=""),"",IF(T34&gt;SUMIF($A$9:$A$108,A34,$AF$9:$AF$108),SUMIF($A$9:$A$108,A34,$AF$9:$AF$108),T34))</f>
      </c>
      <c r="W34" s="46" t="str">
        <f t="shared" si="8"/>
        <v/>
      </c>
      <c r="X34" s="27"/>
      <c r="Y34" s="46" t="str">
        <f t="shared" si="28"/>
        <v/>
      </c>
      <c r="Z34" s="46" t="str">
        <f t="shared" si="9"/>
        <v/>
      </c>
      <c r="AA34" s="46" t="str">
        <f t="shared" si="10"/>
        <v/>
      </c>
      <c r="AB34" s="46" t="str">
        <f t="shared" si="29"/>
        <v/>
      </c>
      <c r="AC34" s="46" t="str">
        <f t="shared" si="11"/>
        <v/>
      </c>
      <c r="AD34" s="46" t="str">
        <f t="shared" si="12"/>
        <v/>
      </c>
      <c r="AE34" s="46" t="str">
        <f t="shared" si="30"/>
        <v/>
      </c>
      <c r="AF34" s="46" t="str">
        <f t="shared" si="31"/>
        <v/>
      </c>
      <c r="AG34" s="34" t="str">
        <f t="shared" si="13"/>
        <v/>
      </c>
      <c r="AH34" s="34" t="str">
        <f t="shared" si="14"/>
        <v/>
      </c>
      <c r="AI34" s="34" t="str">
        <f t="shared" si="15"/>
        <v/>
      </c>
      <c r="AJ34" s="34" t="str">
        <f t="shared" si="32"/>
        <v/>
      </c>
      <c r="AK34" s="34" t="str">
        <f t="shared" si="33"/>
        <v/>
      </c>
      <c r="AL34" s="34" t="str">
        <f t="shared" si="16"/>
        <v/>
      </c>
      <c r="AM34" s="34" t="str">
        <f t="shared" si="17"/>
        <v/>
      </c>
      <c r="AN34" s="34" t="str">
        <f t="shared" si="18"/>
        <v/>
      </c>
      <c r="AO34" s="34" t="str">
        <f t="shared" si="19"/>
        <v/>
      </c>
      <c r="AP34" s="34" t="str">
        <f t="shared" si="20"/>
        <v/>
      </c>
      <c r="AQ34" s="34" t="str">
        <f t="shared" si="21"/>
        <v/>
      </c>
      <c r="AR34" s="34" t="str">
        <f t="shared" si="22"/>
        <v/>
      </c>
      <c r="AS34" s="34" t="str">
        <f t="shared" si="34"/>
        <v/>
      </c>
      <c r="AT34" s="23"/>
      <c r="AZ34" s="35"/>
      <c r="BA34" s="0">
        <f>IF(OR(A34="",NOT(ISNUMBER(W34))),0,IF(COUNTIFS($A$9:A34,A34,$W$9:W34,"&gt;=0")=1,1,0))</f>
      </c>
    </row>
    <row r="35" spans="1:53" x14ac:dyDescent="0.15">
      <c r="A35" s="26"/>
      <c r="B35" s="1"/>
      <c r="C35" s="6"/>
      <c r="D35" s="7"/>
      <c r="E35" s="7"/>
      <c r="F35" s="52"/>
      <c r="G35" s="3"/>
      <c r="H35" s="3"/>
      <c r="I35" s="60" t="str">
        <f t="shared" si="23"/>
        <v/>
      </c>
      <c r="J35" s="46" t="str">
        <f t="shared" si="0"/>
        <v/>
      </c>
      <c r="K35" s="46" t="str">
        <f t="shared" si="36"/>
        <v/>
      </c>
      <c r="L35" s="46" t="str">
        <f t="shared" si="37"/>
        <v/>
      </c>
      <c r="M35" s="46">
        <f>IF(OR(BA35&lt;&gt;1,AB35&lt;&gt;""),"",(SUMIF($A$9:$A$108,A35,$W$9:$W$108)-SUMIF($A$9:$A$108,A35,$AF$9:$AF$108))-IF(P35="",0,P35))</f>
      </c>
      <c r="N35" s="46">
        <f>IF(OR(BA35&lt;&gt;1,AB35&lt;&gt;"",SUMIF($A$9:$A$108,A35,$AF$9:$AF$108)=0),"",SUMIF($A$9:$A$108,A35,$AF$9:$AF$108)-IF(Q35="",0,Q35))</f>
      </c>
      <c r="O35" s="46">
        <f>IF(OR(BA35&lt;&gt;1,AB35&lt;&gt;""),"",IF(SUMIF($A$9:$A$108,A35,$W$9:$W$108)&gt;$AZ$31,SUMIF($A$9:$A$108,A35,$W$9:$W$108)-$AZ$31,""))</f>
      </c>
      <c r="P35" s="46">
        <f>IF(OR(BA35&lt;&gt;1,AB35&lt;&gt;""),"",IF((SUMIF($A$9:$A$108,A35,$W$9:$W$108)-SUMIF($A$9:$A$108,A35,$AF$9:$AF$108))&gt;$AZ$31,(SUMIF($A$9:$A$108,A35,$W$9:$W$108)-SUMIF($A$9:$A$108,A35,$AF$9:$AF$108))-$AZ$31,""))</f>
      </c>
      <c r="Q35" s="46">
        <f>IF(OR(BA35&lt;&gt;1,AB35&lt;&gt;"",O35=""),"",IF(O35&gt;SUMIF($A$9:$A$108,A35,$AF$9:$AF$108),SUMIF($A$9:$A$108,A35,$AF$9:$AF$108),O35))</f>
      </c>
      <c r="R35" s="46">
        <f>IF(OR(BA35&lt;&gt;1,AB35=""),"",(SUMIF($A$9:$A$108,A35,$W$9:$W$108)-SUMIF($A$9:$A$108,A35,$AF$9:$AF$108))-IF(U35="",0,U35))</f>
      </c>
      <c r="S35" s="46">
        <f>IF(OR(BA35&lt;&gt;1,AB35="",SUMIF($A$9:$A$108,A35,$AF$9:$AF$108)=0),"",SUMIF($A$9:$A$108,A35,$AF$9:$AF$108)-IF(V35="",0,V35))</f>
      </c>
      <c r="T35" s="46">
        <f>IF(OR(BA35&lt;&gt;1,AB35=""),"",IF(SUMIF($A$9:$A$108,A35,$W$9:$W$108)&gt;$AZ$31,SUMIF($A$9:$A$108,A35,$W$9:$W$108)-$AZ$31,""))</f>
      </c>
      <c r="U35" s="46">
        <f>IF(OR(BA35&lt;&gt;1,AB35=""),"",IF((SUMIF($A$9:$A$108,A35,$W$9:$W$108)-SUMIF($A$9:$A$108,A35,$AF$9:$AF$108))&gt;$AZ$31,(SUMIF($A$9:$A$108,A35,$W$9:$W$108)-SUMIF($A$9:$A$108,A35,$AF$9:$AF$108))-$AZ$31,""))</f>
      </c>
      <c r="V35" s="46">
        <f>IF(OR(BA35&lt;&gt;1,AB35="",T35=""),"",IF(T35&gt;SUMIF($A$9:$A$108,A35,$AF$9:$AF$108),SUMIF($A$9:$A$108,A35,$AF$9:$AF$108),T35))</f>
      </c>
      <c r="W35" s="46" t="str">
        <f t="shared" si="8"/>
        <v/>
      </c>
      <c r="X35" s="27"/>
      <c r="Y35" s="46" t="str">
        <f t="shared" si="28"/>
        <v/>
      </c>
      <c r="Z35" s="46" t="str">
        <f t="shared" si="9"/>
        <v/>
      </c>
      <c r="AA35" s="46" t="str">
        <f t="shared" si="10"/>
        <v/>
      </c>
      <c r="AB35" s="46" t="str">
        <f t="shared" si="29"/>
        <v/>
      </c>
      <c r="AC35" s="46" t="str">
        <f t="shared" si="11"/>
        <v/>
      </c>
      <c r="AD35" s="46" t="str">
        <f t="shared" si="12"/>
        <v/>
      </c>
      <c r="AE35" s="46" t="str">
        <f t="shared" si="30"/>
        <v/>
      </c>
      <c r="AF35" s="46" t="str">
        <f t="shared" si="31"/>
        <v/>
      </c>
      <c r="AG35" s="34" t="str">
        <f t="shared" si="13"/>
        <v/>
      </c>
      <c r="AH35" s="34" t="str">
        <f t="shared" si="14"/>
        <v/>
      </c>
      <c r="AI35" s="34" t="str">
        <f t="shared" si="15"/>
        <v/>
      </c>
      <c r="AJ35" s="34" t="str">
        <f t="shared" si="32"/>
        <v/>
      </c>
      <c r="AK35" s="34" t="str">
        <f t="shared" si="33"/>
        <v/>
      </c>
      <c r="AL35" s="34" t="str">
        <f t="shared" si="16"/>
        <v/>
      </c>
      <c r="AM35" s="34" t="str">
        <f t="shared" si="17"/>
        <v/>
      </c>
      <c r="AN35" s="34" t="str">
        <f t="shared" si="18"/>
        <v/>
      </c>
      <c r="AO35" s="34" t="str">
        <f t="shared" si="19"/>
        <v/>
      </c>
      <c r="AP35" s="34" t="str">
        <f t="shared" si="20"/>
        <v/>
      </c>
      <c r="AQ35" s="34" t="str">
        <f t="shared" si="21"/>
        <v/>
      </c>
      <c r="AR35" s="34" t="str">
        <f t="shared" si="22"/>
        <v/>
      </c>
      <c r="AS35" s="34" t="str">
        <f t="shared" si="34"/>
        <v/>
      </c>
      <c r="AT35" s="23"/>
      <c r="AZ35" s="35"/>
      <c r="BA35" s="0">
        <f>IF(OR(A35="",NOT(ISNUMBER(W35))),0,IF(COUNTIFS($A$9:A35,A35,$W$9:W35,"&gt;=0")=1,1,0))</f>
      </c>
    </row>
    <row r="36" spans="1:53" x14ac:dyDescent="0.15">
      <c r="A36" s="26"/>
      <c r="B36" s="1"/>
      <c r="C36" s="6"/>
      <c r="D36" s="7"/>
      <c r="E36" s="7"/>
      <c r="F36" s="52"/>
      <c r="G36" s="3"/>
      <c r="H36" s="3"/>
      <c r="I36" s="60" t="str">
        <f t="shared" si="23"/>
        <v/>
      </c>
      <c r="J36" s="46" t="str">
        <f t="shared" si="0"/>
        <v/>
      </c>
      <c r="K36" s="46" t="str">
        <f t="shared" si="36"/>
        <v/>
      </c>
      <c r="L36" s="46" t="str">
        <f t="shared" si="37"/>
        <v/>
      </c>
      <c r="M36" s="46">
        <f>IF(OR(BA36&lt;&gt;1,AB36&lt;&gt;""),"",(SUMIF($A$9:$A$108,A36,$W$9:$W$108)-SUMIF($A$9:$A$108,A36,$AF$9:$AF$108))-IF(P36="",0,P36))</f>
      </c>
      <c r="N36" s="46">
        <f>IF(OR(BA36&lt;&gt;1,AB36&lt;&gt;"",SUMIF($A$9:$A$108,A36,$AF$9:$AF$108)=0),"",SUMIF($A$9:$A$108,A36,$AF$9:$AF$108)-IF(Q36="",0,Q36))</f>
      </c>
      <c r="O36" s="46">
        <f>IF(OR(BA36&lt;&gt;1,AB36&lt;&gt;""),"",IF(SUMIF($A$9:$A$108,A36,$W$9:$W$108)&gt;$AZ$31,SUMIF($A$9:$A$108,A36,$W$9:$W$108)-$AZ$31,""))</f>
      </c>
      <c r="P36" s="46">
        <f>IF(OR(BA36&lt;&gt;1,AB36&lt;&gt;""),"",IF((SUMIF($A$9:$A$108,A36,$W$9:$W$108)-SUMIF($A$9:$A$108,A36,$AF$9:$AF$108))&gt;$AZ$31,(SUMIF($A$9:$A$108,A36,$W$9:$W$108)-SUMIF($A$9:$A$108,A36,$AF$9:$AF$108))-$AZ$31,""))</f>
      </c>
      <c r="Q36" s="46">
        <f>IF(OR(BA36&lt;&gt;1,AB36&lt;&gt;"",O36=""),"",IF(O36&gt;SUMIF($A$9:$A$108,A36,$AF$9:$AF$108),SUMIF($A$9:$A$108,A36,$AF$9:$AF$108),O36))</f>
      </c>
      <c r="R36" s="46">
        <f>IF(OR(BA36&lt;&gt;1,AB36=""),"",(SUMIF($A$9:$A$108,A36,$W$9:$W$108)-SUMIF($A$9:$A$108,A36,$AF$9:$AF$108))-IF(U36="",0,U36))</f>
      </c>
      <c r="S36" s="46">
        <f>IF(OR(BA36&lt;&gt;1,AB36="",SUMIF($A$9:$A$108,A36,$AF$9:$AF$108)=0),"",SUMIF($A$9:$A$108,A36,$AF$9:$AF$108)-IF(V36="",0,V36))</f>
      </c>
      <c r="T36" s="46">
        <f>IF(OR(BA36&lt;&gt;1,AB36=""),"",IF(SUMIF($A$9:$A$108,A36,$W$9:$W$108)&gt;$AZ$31,SUMIF($A$9:$A$108,A36,$W$9:$W$108)-$AZ$31,""))</f>
      </c>
      <c r="U36" s="46">
        <f>IF(OR(BA36&lt;&gt;1,AB36=""),"",IF((SUMIF($A$9:$A$108,A36,$W$9:$W$108)-SUMIF($A$9:$A$108,A36,$AF$9:$AF$108))&gt;$AZ$31,(SUMIF($A$9:$A$108,A36,$W$9:$W$108)-SUMIF($A$9:$A$108,A36,$AF$9:$AF$108))-$AZ$31,""))</f>
      </c>
      <c r="V36" s="46">
        <f>IF(OR(BA36&lt;&gt;1,AB36="",T36=""),"",IF(T36&gt;SUMIF($A$9:$A$108,A36,$AF$9:$AF$108),SUMIF($A$9:$A$108,A36,$AF$9:$AF$108),T36))</f>
      </c>
      <c r="W36" s="46" t="str">
        <f t="shared" si="8"/>
        <v/>
      </c>
      <c r="X36" s="27"/>
      <c r="Y36" s="46" t="str">
        <f t="shared" si="28"/>
        <v/>
      </c>
      <c r="Z36" s="46" t="str">
        <f t="shared" si="9"/>
        <v/>
      </c>
      <c r="AA36" s="46" t="str">
        <f t="shared" si="10"/>
        <v/>
      </c>
      <c r="AB36" s="46" t="str">
        <f t="shared" si="29"/>
        <v/>
      </c>
      <c r="AC36" s="46" t="str">
        <f t="shared" si="11"/>
        <v/>
      </c>
      <c r="AD36" s="46" t="str">
        <f t="shared" si="12"/>
        <v/>
      </c>
      <c r="AE36" s="46" t="str">
        <f t="shared" si="30"/>
        <v/>
      </c>
      <c r="AF36" s="46" t="str">
        <f t="shared" si="31"/>
        <v/>
      </c>
      <c r="AG36" s="34" t="str">
        <f t="shared" si="13"/>
        <v/>
      </c>
      <c r="AH36" s="34" t="str">
        <f t="shared" si="14"/>
        <v/>
      </c>
      <c r="AI36" s="34" t="str">
        <f t="shared" si="15"/>
        <v/>
      </c>
      <c r="AJ36" s="34" t="str">
        <f t="shared" si="32"/>
        <v/>
      </c>
      <c r="AK36" s="34" t="str">
        <f t="shared" si="33"/>
        <v/>
      </c>
      <c r="AL36" s="34" t="str">
        <f t="shared" si="16"/>
        <v/>
      </c>
      <c r="AM36" s="34" t="str">
        <f t="shared" si="17"/>
        <v/>
      </c>
      <c r="AN36" s="34" t="str">
        <f t="shared" si="18"/>
        <v/>
      </c>
      <c r="AO36" s="34" t="str">
        <f t="shared" si="19"/>
        <v/>
      </c>
      <c r="AP36" s="34" t="str">
        <f t="shared" si="20"/>
        <v/>
      </c>
      <c r="AQ36" s="34" t="str">
        <f t="shared" si="21"/>
        <v/>
      </c>
      <c r="AR36" s="34" t="str">
        <f t="shared" si="22"/>
        <v/>
      </c>
      <c r="AS36" s="34" t="str">
        <f t="shared" si="34"/>
        <v/>
      </c>
      <c r="AT36" s="23"/>
      <c r="AZ36" s="35"/>
      <c r="BA36" s="0">
        <f>IF(OR(A36="",NOT(ISNUMBER(W36))),0,IF(COUNTIFS($A$9:A36,A36,$W$9:W36,"&gt;=0")=1,1,0))</f>
      </c>
    </row>
    <row r="37" spans="1:53" x14ac:dyDescent="0.15">
      <c r="A37" s="26"/>
      <c r="B37" s="1"/>
      <c r="C37" s="6"/>
      <c r="D37" s="7"/>
      <c r="E37" s="7"/>
      <c r="F37" s="52"/>
      <c r="G37" s="3"/>
      <c r="H37" s="3"/>
      <c r="I37" s="60" t="str">
        <f t="shared" si="23"/>
        <v/>
      </c>
      <c r="J37" s="46" t="str">
        <f t="shared" si="0"/>
        <v/>
      </c>
      <c r="K37" s="46" t="str">
        <f t="shared" si="36"/>
        <v/>
      </c>
      <c r="L37" s="46" t="str">
        <f t="shared" si="37"/>
        <v/>
      </c>
      <c r="M37" s="46">
        <f>IF(OR(BA37&lt;&gt;1,AB37&lt;&gt;""),"",(SUMIF($A$9:$A$108,A37,$W$9:$W$108)-SUMIF($A$9:$A$108,A37,$AF$9:$AF$108))-IF(P37="",0,P37))</f>
      </c>
      <c r="N37" s="46">
        <f>IF(OR(BA37&lt;&gt;1,AB37&lt;&gt;"",SUMIF($A$9:$A$108,A37,$AF$9:$AF$108)=0),"",SUMIF($A$9:$A$108,A37,$AF$9:$AF$108)-IF(Q37="",0,Q37))</f>
      </c>
      <c r="O37" s="46">
        <f>IF(OR(BA37&lt;&gt;1,AB37&lt;&gt;""),"",IF(SUMIF($A$9:$A$108,A37,$W$9:$W$108)&gt;$AZ$31,SUMIF($A$9:$A$108,A37,$W$9:$W$108)-$AZ$31,""))</f>
      </c>
      <c r="P37" s="46">
        <f>IF(OR(BA37&lt;&gt;1,AB37&lt;&gt;""),"",IF((SUMIF($A$9:$A$108,A37,$W$9:$W$108)-SUMIF($A$9:$A$108,A37,$AF$9:$AF$108))&gt;$AZ$31,(SUMIF($A$9:$A$108,A37,$W$9:$W$108)-SUMIF($A$9:$A$108,A37,$AF$9:$AF$108))-$AZ$31,""))</f>
      </c>
      <c r="Q37" s="46">
        <f>IF(OR(BA37&lt;&gt;1,AB37&lt;&gt;"",O37=""),"",IF(O37&gt;SUMIF($A$9:$A$108,A37,$AF$9:$AF$108),SUMIF($A$9:$A$108,A37,$AF$9:$AF$108),O37))</f>
      </c>
      <c r="R37" s="46">
        <f>IF(OR(BA37&lt;&gt;1,AB37=""),"",(SUMIF($A$9:$A$108,A37,$W$9:$W$108)-SUMIF($A$9:$A$108,A37,$AF$9:$AF$108))-IF(U37="",0,U37))</f>
      </c>
      <c r="S37" s="46">
        <f>IF(OR(BA37&lt;&gt;1,AB37="",SUMIF($A$9:$A$108,A37,$AF$9:$AF$108)=0),"",SUMIF($A$9:$A$108,A37,$AF$9:$AF$108)-IF(V37="",0,V37))</f>
      </c>
      <c r="T37" s="46">
        <f>IF(OR(BA37&lt;&gt;1,AB37=""),"",IF(SUMIF($A$9:$A$108,A37,$W$9:$W$108)&gt;$AZ$31,SUMIF($A$9:$A$108,A37,$W$9:$W$108)-$AZ$31,""))</f>
      </c>
      <c r="U37" s="46">
        <f>IF(OR(BA37&lt;&gt;1,AB37=""),"",IF((SUMIF($A$9:$A$108,A37,$W$9:$W$108)-SUMIF($A$9:$A$108,A37,$AF$9:$AF$108))&gt;$AZ$31,(SUMIF($A$9:$A$108,A37,$W$9:$W$108)-SUMIF($A$9:$A$108,A37,$AF$9:$AF$108))-$AZ$31,""))</f>
      </c>
      <c r="V37" s="46">
        <f>IF(OR(BA37&lt;&gt;1,AB37="",T37=""),"",IF(T37&gt;SUMIF($A$9:$A$108,A37,$AF$9:$AF$108),SUMIF($A$9:$A$108,A37,$AF$9:$AF$108),T37))</f>
      </c>
      <c r="W37" s="46" t="str">
        <f t="shared" si="8"/>
        <v/>
      </c>
      <c r="X37" s="27"/>
      <c r="Y37" s="46" t="str">
        <f t="shared" si="28"/>
        <v/>
      </c>
      <c r="Z37" s="46" t="str">
        <f t="shared" si="9"/>
        <v/>
      </c>
      <c r="AA37" s="46" t="str">
        <f t="shared" si="10"/>
        <v/>
      </c>
      <c r="AB37" s="46" t="str">
        <f t="shared" si="29"/>
        <v/>
      </c>
      <c r="AC37" s="46" t="str">
        <f t="shared" si="11"/>
        <v/>
      </c>
      <c r="AD37" s="46" t="str">
        <f t="shared" si="12"/>
        <v/>
      </c>
      <c r="AE37" s="46" t="str">
        <f t="shared" si="30"/>
        <v/>
      </c>
      <c r="AF37" s="46" t="str">
        <f t="shared" si="31"/>
        <v/>
      </c>
      <c r="AG37" s="34" t="str">
        <f t="shared" si="13"/>
        <v/>
      </c>
      <c r="AH37" s="34" t="str">
        <f t="shared" si="14"/>
        <v/>
      </c>
      <c r="AI37" s="34" t="str">
        <f t="shared" si="15"/>
        <v/>
      </c>
      <c r="AJ37" s="34" t="str">
        <f t="shared" si="32"/>
        <v/>
      </c>
      <c r="AK37" s="34" t="str">
        <f t="shared" si="33"/>
        <v/>
      </c>
      <c r="AL37" s="34" t="str">
        <f t="shared" si="16"/>
        <v/>
      </c>
      <c r="AM37" s="34" t="str">
        <f t="shared" si="17"/>
        <v/>
      </c>
      <c r="AN37" s="34" t="str">
        <f t="shared" si="18"/>
        <v/>
      </c>
      <c r="AO37" s="34" t="str">
        <f t="shared" si="19"/>
        <v/>
      </c>
      <c r="AP37" s="34" t="str">
        <f t="shared" si="20"/>
        <v/>
      </c>
      <c r="AQ37" s="34" t="str">
        <f t="shared" si="21"/>
        <v/>
      </c>
      <c r="AR37" s="34" t="str">
        <f t="shared" si="22"/>
        <v/>
      </c>
      <c r="AS37" s="34" t="str">
        <f t="shared" si="34"/>
        <v/>
      </c>
      <c r="AT37" s="23"/>
      <c r="AZ37" s="35"/>
      <c r="BA37" s="0">
        <f>IF(OR(A37="",NOT(ISNUMBER(W37))),0,IF(COUNTIFS($A$9:A37,A37,$W$9:W37,"&gt;=0")=1,1,0))</f>
      </c>
    </row>
    <row r="38" spans="1:53" x14ac:dyDescent="0.15">
      <c r="A38" s="26"/>
      <c r="B38" s="1"/>
      <c r="C38" s="6"/>
      <c r="D38" s="7"/>
      <c r="E38" s="7"/>
      <c r="F38" s="52"/>
      <c r="G38" s="3"/>
      <c r="H38" s="3"/>
      <c r="I38" s="60" t="str">
        <f t="shared" si="23"/>
        <v/>
      </c>
      <c r="J38" s="46" t="str">
        <f t="shared" si="0"/>
        <v/>
      </c>
      <c r="K38" s="46" t="str">
        <f t="shared" si="36"/>
        <v/>
      </c>
      <c r="L38" s="46" t="str">
        <f t="shared" si="37"/>
        <v/>
      </c>
      <c r="M38" s="46">
        <f>IF(OR(BA38&lt;&gt;1,AB38&lt;&gt;""),"",(SUMIF($A$9:$A$108,A38,$W$9:$W$108)-SUMIF($A$9:$A$108,A38,$AF$9:$AF$108))-IF(P38="",0,P38))</f>
      </c>
      <c r="N38" s="46">
        <f>IF(OR(BA38&lt;&gt;1,AB38&lt;&gt;"",SUMIF($A$9:$A$108,A38,$AF$9:$AF$108)=0),"",SUMIF($A$9:$A$108,A38,$AF$9:$AF$108)-IF(Q38="",0,Q38))</f>
      </c>
      <c r="O38" s="46">
        <f>IF(OR(BA38&lt;&gt;1,AB38&lt;&gt;""),"",IF(SUMIF($A$9:$A$108,A38,$W$9:$W$108)&gt;$AZ$31,SUMIF($A$9:$A$108,A38,$W$9:$W$108)-$AZ$31,""))</f>
      </c>
      <c r="P38" s="46">
        <f>IF(OR(BA38&lt;&gt;1,AB38&lt;&gt;""),"",IF((SUMIF($A$9:$A$108,A38,$W$9:$W$108)-SUMIF($A$9:$A$108,A38,$AF$9:$AF$108))&gt;$AZ$31,(SUMIF($A$9:$A$108,A38,$W$9:$W$108)-SUMIF($A$9:$A$108,A38,$AF$9:$AF$108))-$AZ$31,""))</f>
      </c>
      <c r="Q38" s="46">
        <f>IF(OR(BA38&lt;&gt;1,AB38&lt;&gt;"",O38=""),"",IF(O38&gt;SUMIF($A$9:$A$108,A38,$AF$9:$AF$108),SUMIF($A$9:$A$108,A38,$AF$9:$AF$108),O38))</f>
      </c>
      <c r="R38" s="46">
        <f>IF(OR(BA38&lt;&gt;1,AB38=""),"",(SUMIF($A$9:$A$108,A38,$W$9:$W$108)-SUMIF($A$9:$A$108,A38,$AF$9:$AF$108))-IF(U38="",0,U38))</f>
      </c>
      <c r="S38" s="46">
        <f>IF(OR(BA38&lt;&gt;1,AB38="",SUMIF($A$9:$A$108,A38,$AF$9:$AF$108)=0),"",SUMIF($A$9:$A$108,A38,$AF$9:$AF$108)-IF(V38="",0,V38))</f>
      </c>
      <c r="T38" s="46">
        <f>IF(OR(BA38&lt;&gt;1,AB38=""),"",IF(SUMIF($A$9:$A$108,A38,$W$9:$W$108)&gt;$AZ$31,SUMIF($A$9:$A$108,A38,$W$9:$W$108)-$AZ$31,""))</f>
      </c>
      <c r="U38" s="46">
        <f>IF(OR(BA38&lt;&gt;1,AB38=""),"",IF((SUMIF($A$9:$A$108,A38,$W$9:$W$108)-SUMIF($A$9:$A$108,A38,$AF$9:$AF$108))&gt;$AZ$31,(SUMIF($A$9:$A$108,A38,$W$9:$W$108)-SUMIF($A$9:$A$108,A38,$AF$9:$AF$108))-$AZ$31,""))</f>
      </c>
      <c r="V38" s="46">
        <f>IF(OR(BA38&lt;&gt;1,AB38="",T38=""),"",IF(T38&gt;SUMIF($A$9:$A$108,A38,$AF$9:$AF$108),SUMIF($A$9:$A$108,A38,$AF$9:$AF$108),T38))</f>
      </c>
      <c r="W38" s="46" t="str">
        <f t="shared" si="8"/>
        <v/>
      </c>
      <c r="X38" s="27"/>
      <c r="Y38" s="46" t="str">
        <f t="shared" si="28"/>
        <v/>
      </c>
      <c r="Z38" s="46" t="str">
        <f t="shared" si="9"/>
        <v/>
      </c>
      <c r="AA38" s="46" t="str">
        <f t="shared" si="10"/>
        <v/>
      </c>
      <c r="AB38" s="46" t="str">
        <f t="shared" si="29"/>
        <v/>
      </c>
      <c r="AC38" s="46" t="str">
        <f t="shared" si="11"/>
        <v/>
      </c>
      <c r="AD38" s="46" t="str">
        <f t="shared" si="12"/>
        <v/>
      </c>
      <c r="AE38" s="46" t="str">
        <f t="shared" si="30"/>
        <v/>
      </c>
      <c r="AF38" s="46" t="str">
        <f t="shared" si="31"/>
        <v/>
      </c>
      <c r="AG38" s="34" t="str">
        <f t="shared" si="13"/>
        <v/>
      </c>
      <c r="AH38" s="34" t="str">
        <f t="shared" si="14"/>
        <v/>
      </c>
      <c r="AI38" s="34" t="str">
        <f t="shared" si="15"/>
        <v/>
      </c>
      <c r="AJ38" s="34" t="str">
        <f t="shared" si="32"/>
        <v/>
      </c>
      <c r="AK38" s="34" t="str">
        <f t="shared" si="33"/>
        <v/>
      </c>
      <c r="AL38" s="34" t="str">
        <f t="shared" si="16"/>
        <v/>
      </c>
      <c r="AM38" s="34" t="str">
        <f t="shared" si="17"/>
        <v/>
      </c>
      <c r="AN38" s="34" t="str">
        <f t="shared" si="18"/>
        <v/>
      </c>
      <c r="AO38" s="34" t="str">
        <f t="shared" si="19"/>
        <v/>
      </c>
      <c r="AP38" s="34" t="str">
        <f t="shared" si="20"/>
        <v/>
      </c>
      <c r="AQ38" s="34" t="str">
        <f t="shared" si="21"/>
        <v/>
      </c>
      <c r="AR38" s="34" t="str">
        <f t="shared" si="22"/>
        <v/>
      </c>
      <c r="AS38" s="34" t="str">
        <f t="shared" si="34"/>
        <v/>
      </c>
      <c r="AT38" s="23"/>
      <c r="AZ38" s="35"/>
      <c r="BA38" s="0">
        <f>IF(OR(A38="",NOT(ISNUMBER(W38))),0,IF(COUNTIFS($A$9:A38,A38,$W$9:W38,"&gt;=0")=1,1,0))</f>
      </c>
    </row>
    <row r="39" spans="1:53" x14ac:dyDescent="0.15">
      <c r="A39" s="26"/>
      <c r="B39" s="1"/>
      <c r="C39" s="6"/>
      <c r="D39" s="7"/>
      <c r="E39" s="7"/>
      <c r="F39" s="52"/>
      <c r="G39" s="3"/>
      <c r="H39" s="3"/>
      <c r="I39" s="60" t="str">
        <f t="shared" si="23"/>
        <v/>
      </c>
      <c r="J39" s="46" t="str">
        <f t="shared" si="0"/>
        <v/>
      </c>
      <c r="K39" s="46" t="str">
        <f t="shared" si="36"/>
        <v/>
      </c>
      <c r="L39" s="46" t="str">
        <f t="shared" si="37"/>
        <v/>
      </c>
      <c r="M39" s="46">
        <f>IF(OR(BA39&lt;&gt;1,AB39&lt;&gt;""),"",(SUMIF($A$9:$A$108,A39,$W$9:$W$108)-SUMIF($A$9:$A$108,A39,$AF$9:$AF$108))-IF(P39="",0,P39))</f>
      </c>
      <c r="N39" s="46">
        <f>IF(OR(BA39&lt;&gt;1,AB39&lt;&gt;"",SUMIF($A$9:$A$108,A39,$AF$9:$AF$108)=0),"",SUMIF($A$9:$A$108,A39,$AF$9:$AF$108)-IF(Q39="",0,Q39))</f>
      </c>
      <c r="O39" s="46">
        <f>IF(OR(BA39&lt;&gt;1,AB39&lt;&gt;""),"",IF(SUMIF($A$9:$A$108,A39,$W$9:$W$108)&gt;$AZ$31,SUMIF($A$9:$A$108,A39,$W$9:$W$108)-$AZ$31,""))</f>
      </c>
      <c r="P39" s="46">
        <f>IF(OR(BA39&lt;&gt;1,AB39&lt;&gt;""),"",IF((SUMIF($A$9:$A$108,A39,$W$9:$W$108)-SUMIF($A$9:$A$108,A39,$AF$9:$AF$108))&gt;$AZ$31,(SUMIF($A$9:$A$108,A39,$W$9:$W$108)-SUMIF($A$9:$A$108,A39,$AF$9:$AF$108))-$AZ$31,""))</f>
      </c>
      <c r="Q39" s="46">
        <f>IF(OR(BA39&lt;&gt;1,AB39&lt;&gt;"",O39=""),"",IF(O39&gt;SUMIF($A$9:$A$108,A39,$AF$9:$AF$108),SUMIF($A$9:$A$108,A39,$AF$9:$AF$108),O39))</f>
      </c>
      <c r="R39" s="46">
        <f>IF(OR(BA39&lt;&gt;1,AB39=""),"",(SUMIF($A$9:$A$108,A39,$W$9:$W$108)-SUMIF($A$9:$A$108,A39,$AF$9:$AF$108))-IF(U39="",0,U39))</f>
      </c>
      <c r="S39" s="46">
        <f>IF(OR(BA39&lt;&gt;1,AB39="",SUMIF($A$9:$A$108,A39,$AF$9:$AF$108)=0),"",SUMIF($A$9:$A$108,A39,$AF$9:$AF$108)-IF(V39="",0,V39))</f>
      </c>
      <c r="T39" s="46">
        <f>IF(OR(BA39&lt;&gt;1,AB39=""),"",IF(SUMIF($A$9:$A$108,A39,$W$9:$W$108)&gt;$AZ$31,SUMIF($A$9:$A$108,A39,$W$9:$W$108)-$AZ$31,""))</f>
      </c>
      <c r="U39" s="46">
        <f>IF(OR(BA39&lt;&gt;1,AB39=""),"",IF((SUMIF($A$9:$A$108,A39,$W$9:$W$108)-SUMIF($A$9:$A$108,A39,$AF$9:$AF$108))&gt;$AZ$31,(SUMIF($A$9:$A$108,A39,$W$9:$W$108)-SUMIF($A$9:$A$108,A39,$AF$9:$AF$108))-$AZ$31,""))</f>
      </c>
      <c r="V39" s="46">
        <f>IF(OR(BA39&lt;&gt;1,AB39="",T39=""),"",IF(T39&gt;SUMIF($A$9:$A$108,A39,$AF$9:$AF$108),SUMIF($A$9:$A$108,A39,$AF$9:$AF$108),T39))</f>
      </c>
      <c r="W39" s="46" t="str">
        <f t="shared" si="8"/>
        <v/>
      </c>
      <c r="X39" s="27"/>
      <c r="Y39" s="46" t="str">
        <f t="shared" si="28"/>
        <v/>
      </c>
      <c r="Z39" s="46" t="str">
        <f t="shared" si="9"/>
        <v/>
      </c>
      <c r="AA39" s="46" t="str">
        <f t="shared" si="10"/>
        <v/>
      </c>
      <c r="AB39" s="46" t="str">
        <f t="shared" si="29"/>
        <v/>
      </c>
      <c r="AC39" s="46" t="str">
        <f t="shared" si="11"/>
        <v/>
      </c>
      <c r="AD39" s="46" t="str">
        <f t="shared" si="12"/>
        <v/>
      </c>
      <c r="AE39" s="46" t="str">
        <f t="shared" si="30"/>
        <v/>
      </c>
      <c r="AF39" s="46" t="str">
        <f t="shared" si="31"/>
        <v/>
      </c>
      <c r="AG39" s="34" t="str">
        <f t="shared" si="13"/>
        <v/>
      </c>
      <c r="AH39" s="34" t="str">
        <f t="shared" si="14"/>
        <v/>
      </c>
      <c r="AI39" s="34" t="str">
        <f t="shared" si="15"/>
        <v/>
      </c>
      <c r="AJ39" s="34" t="str">
        <f t="shared" si="32"/>
        <v/>
      </c>
      <c r="AK39" s="34" t="str">
        <f t="shared" si="33"/>
        <v/>
      </c>
      <c r="AL39" s="34" t="str">
        <f t="shared" si="16"/>
        <v/>
      </c>
      <c r="AM39" s="34" t="str">
        <f t="shared" si="17"/>
        <v/>
      </c>
      <c r="AN39" s="34" t="str">
        <f t="shared" si="18"/>
        <v/>
      </c>
      <c r="AO39" s="34" t="str">
        <f t="shared" si="19"/>
        <v/>
      </c>
      <c r="AP39" s="34" t="str">
        <f t="shared" si="20"/>
        <v/>
      </c>
      <c r="AQ39" s="34" t="str">
        <f t="shared" si="21"/>
        <v/>
      </c>
      <c r="AR39" s="34" t="str">
        <f t="shared" si="22"/>
        <v/>
      </c>
      <c r="AS39" s="34" t="str">
        <f t="shared" si="34"/>
        <v/>
      </c>
      <c r="AT39" s="23"/>
      <c r="AZ39" s="35"/>
      <c r="BA39" s="0">
        <f>IF(OR(A39="",NOT(ISNUMBER(W39))),0,IF(COUNTIFS($A$9:A39,A39,$W$9:W39,"&gt;=0")=1,1,0))</f>
      </c>
    </row>
    <row r="40" spans="1:53" x14ac:dyDescent="0.15">
      <c r="A40" s="26"/>
      <c r="B40" s="1"/>
      <c r="C40" s="6"/>
      <c r="D40" s="7"/>
      <c r="E40" s="7"/>
      <c r="F40" s="52"/>
      <c r="G40" s="3"/>
      <c r="H40" s="3"/>
      <c r="I40" s="60" t="str">
        <f t="shared" si="23"/>
        <v/>
      </c>
      <c r="J40" s="46" t="str">
        <f t="shared" si="0"/>
        <v/>
      </c>
      <c r="K40" s="46" t="str">
        <f t="shared" si="36"/>
        <v/>
      </c>
      <c r="L40" s="46" t="str">
        <f t="shared" si="37"/>
        <v/>
      </c>
      <c r="M40" s="46">
        <f>IF(OR(BA40&lt;&gt;1,AB40&lt;&gt;""),"",(SUMIF($A$9:$A$108,A40,$W$9:$W$108)-SUMIF($A$9:$A$108,A40,$AF$9:$AF$108))-IF(P40="",0,P40))</f>
      </c>
      <c r="N40" s="46">
        <f>IF(OR(BA40&lt;&gt;1,AB40&lt;&gt;"",SUMIF($A$9:$A$108,A40,$AF$9:$AF$108)=0),"",SUMIF($A$9:$A$108,A40,$AF$9:$AF$108)-IF(Q40="",0,Q40))</f>
      </c>
      <c r="O40" s="46">
        <f>IF(OR(BA40&lt;&gt;1,AB40&lt;&gt;""),"",IF(SUMIF($A$9:$A$108,A40,$W$9:$W$108)&gt;$AZ$31,SUMIF($A$9:$A$108,A40,$W$9:$W$108)-$AZ$31,""))</f>
      </c>
      <c r="P40" s="46">
        <f>IF(OR(BA40&lt;&gt;1,AB40&lt;&gt;""),"",IF((SUMIF($A$9:$A$108,A40,$W$9:$W$108)-SUMIF($A$9:$A$108,A40,$AF$9:$AF$108))&gt;$AZ$31,(SUMIF($A$9:$A$108,A40,$W$9:$W$108)-SUMIF($A$9:$A$108,A40,$AF$9:$AF$108))-$AZ$31,""))</f>
      </c>
      <c r="Q40" s="46">
        <f>IF(OR(BA40&lt;&gt;1,AB40&lt;&gt;"",O40=""),"",IF(O40&gt;SUMIF($A$9:$A$108,A40,$AF$9:$AF$108),SUMIF($A$9:$A$108,A40,$AF$9:$AF$108),O40))</f>
      </c>
      <c r="R40" s="46">
        <f>IF(OR(BA40&lt;&gt;1,AB40=""),"",(SUMIF($A$9:$A$108,A40,$W$9:$W$108)-SUMIF($A$9:$A$108,A40,$AF$9:$AF$108))-IF(U40="",0,U40))</f>
      </c>
      <c r="S40" s="46">
        <f>IF(OR(BA40&lt;&gt;1,AB40="",SUMIF($A$9:$A$108,A40,$AF$9:$AF$108)=0),"",SUMIF($A$9:$A$108,A40,$AF$9:$AF$108)-IF(V40="",0,V40))</f>
      </c>
      <c r="T40" s="46">
        <f>IF(OR(BA40&lt;&gt;1,AB40=""),"",IF(SUMIF($A$9:$A$108,A40,$W$9:$W$108)&gt;$AZ$31,SUMIF($A$9:$A$108,A40,$W$9:$W$108)-$AZ$31,""))</f>
      </c>
      <c r="U40" s="46">
        <f>IF(OR(BA40&lt;&gt;1,AB40=""),"",IF((SUMIF($A$9:$A$108,A40,$W$9:$W$108)-SUMIF($A$9:$A$108,A40,$AF$9:$AF$108))&gt;$AZ$31,(SUMIF($A$9:$A$108,A40,$W$9:$W$108)-SUMIF($A$9:$A$108,A40,$AF$9:$AF$108))-$AZ$31,""))</f>
      </c>
      <c r="V40" s="46">
        <f>IF(OR(BA40&lt;&gt;1,AB40="",T40=""),"",IF(T40&gt;SUMIF($A$9:$A$108,A40,$AF$9:$AF$108),SUMIF($A$9:$A$108,A40,$AF$9:$AF$108),T40))</f>
      </c>
      <c r="W40" s="46" t="str">
        <f t="shared" si="8"/>
        <v/>
      </c>
      <c r="X40" s="27"/>
      <c r="Y40" s="46" t="str">
        <f t="shared" si="28"/>
        <v/>
      </c>
      <c r="Z40" s="46" t="str">
        <f t="shared" si="9"/>
        <v/>
      </c>
      <c r="AA40" s="46" t="str">
        <f t="shared" si="10"/>
        <v/>
      </c>
      <c r="AB40" s="46" t="str">
        <f t="shared" si="29"/>
        <v/>
      </c>
      <c r="AC40" s="46" t="str">
        <f t="shared" si="11"/>
        <v/>
      </c>
      <c r="AD40" s="46" t="str">
        <f t="shared" si="12"/>
        <v/>
      </c>
      <c r="AE40" s="46" t="str">
        <f t="shared" si="30"/>
        <v/>
      </c>
      <c r="AF40" s="46" t="str">
        <f t="shared" si="31"/>
        <v/>
      </c>
      <c r="AG40" s="34" t="str">
        <f t="shared" si="13"/>
        <v/>
      </c>
      <c r="AH40" s="34" t="str">
        <f t="shared" si="14"/>
        <v/>
      </c>
      <c r="AI40" s="34" t="str">
        <f t="shared" si="15"/>
        <v/>
      </c>
      <c r="AJ40" s="34" t="str">
        <f t="shared" si="32"/>
        <v/>
      </c>
      <c r="AK40" s="34" t="str">
        <f t="shared" si="33"/>
        <v/>
      </c>
      <c r="AL40" s="34" t="str">
        <f t="shared" si="16"/>
        <v/>
      </c>
      <c r="AM40" s="34" t="str">
        <f t="shared" si="17"/>
        <v/>
      </c>
      <c r="AN40" s="34" t="str">
        <f t="shared" si="18"/>
        <v/>
      </c>
      <c r="AO40" s="34" t="str">
        <f t="shared" si="19"/>
        <v/>
      </c>
      <c r="AP40" s="34" t="str">
        <f t="shared" si="20"/>
        <v/>
      </c>
      <c r="AQ40" s="34" t="str">
        <f t="shared" si="21"/>
        <v/>
      </c>
      <c r="AR40" s="34" t="str">
        <f t="shared" si="22"/>
        <v/>
      </c>
      <c r="AS40" s="34" t="str">
        <f t="shared" si="34"/>
        <v/>
      </c>
      <c r="AT40" s="23"/>
      <c r="AZ40" s="35"/>
      <c r="BA40" s="0">
        <f>IF(OR(A40="",NOT(ISNUMBER(W40))),0,IF(COUNTIFS($A$9:A40,A40,$W$9:W40,"&gt;=0")=1,1,0))</f>
      </c>
    </row>
    <row r="41" spans="1:53" x14ac:dyDescent="0.15">
      <c r="A41" s="26"/>
      <c r="B41" s="1"/>
      <c r="C41" s="6"/>
      <c r="D41" s="7"/>
      <c r="E41" s="7"/>
      <c r="F41" s="52"/>
      <c r="G41" s="3"/>
      <c r="H41" s="3"/>
      <c r="I41" s="60" t="str">
        <f t="shared" si="23"/>
        <v/>
      </c>
      <c r="J41" s="46" t="str">
        <f t="shared" si="0"/>
        <v/>
      </c>
      <c r="K41" s="46" t="str">
        <f t="shared" si="36"/>
        <v/>
      </c>
      <c r="L41" s="46" t="str">
        <f t="shared" si="37"/>
        <v/>
      </c>
      <c r="M41" s="46">
        <f>IF(OR(BA41&lt;&gt;1,AB41&lt;&gt;""),"",(SUMIF($A$9:$A$108,A41,$W$9:$W$108)-SUMIF($A$9:$A$108,A41,$AF$9:$AF$108))-IF(P41="",0,P41))</f>
      </c>
      <c r="N41" s="46">
        <f>IF(OR(BA41&lt;&gt;1,AB41&lt;&gt;"",SUMIF($A$9:$A$108,A41,$AF$9:$AF$108)=0),"",SUMIF($A$9:$A$108,A41,$AF$9:$AF$108)-IF(Q41="",0,Q41))</f>
      </c>
      <c r="O41" s="46">
        <f>IF(OR(BA41&lt;&gt;1,AB41&lt;&gt;""),"",IF(SUMIF($A$9:$A$108,A41,$W$9:$W$108)&gt;$AZ$31,SUMIF($A$9:$A$108,A41,$W$9:$W$108)-$AZ$31,""))</f>
      </c>
      <c r="P41" s="46">
        <f>IF(OR(BA41&lt;&gt;1,AB41&lt;&gt;""),"",IF((SUMIF($A$9:$A$108,A41,$W$9:$W$108)-SUMIF($A$9:$A$108,A41,$AF$9:$AF$108))&gt;$AZ$31,(SUMIF($A$9:$A$108,A41,$W$9:$W$108)-SUMIF($A$9:$A$108,A41,$AF$9:$AF$108))-$AZ$31,""))</f>
      </c>
      <c r="Q41" s="46">
        <f>IF(OR(BA41&lt;&gt;1,AB41&lt;&gt;"",O41=""),"",IF(O41&gt;SUMIF($A$9:$A$108,A41,$AF$9:$AF$108),SUMIF($A$9:$A$108,A41,$AF$9:$AF$108),O41))</f>
      </c>
      <c r="R41" s="46">
        <f>IF(OR(BA41&lt;&gt;1,AB41=""),"",(SUMIF($A$9:$A$108,A41,$W$9:$W$108)-SUMIF($A$9:$A$108,A41,$AF$9:$AF$108))-IF(U41="",0,U41))</f>
      </c>
      <c r="S41" s="46">
        <f>IF(OR(BA41&lt;&gt;1,AB41="",SUMIF($A$9:$A$108,A41,$AF$9:$AF$108)=0),"",SUMIF($A$9:$A$108,A41,$AF$9:$AF$108)-IF(V41="",0,V41))</f>
      </c>
      <c r="T41" s="46">
        <f>IF(OR(BA41&lt;&gt;1,AB41=""),"",IF(SUMIF($A$9:$A$108,A41,$W$9:$W$108)&gt;$AZ$31,SUMIF($A$9:$A$108,A41,$W$9:$W$108)-$AZ$31,""))</f>
      </c>
      <c r="U41" s="46">
        <f>IF(OR(BA41&lt;&gt;1,AB41=""),"",IF((SUMIF($A$9:$A$108,A41,$W$9:$W$108)-SUMIF($A$9:$A$108,A41,$AF$9:$AF$108))&gt;$AZ$31,(SUMIF($A$9:$A$108,A41,$W$9:$W$108)-SUMIF($A$9:$A$108,A41,$AF$9:$AF$108))-$AZ$31,""))</f>
      </c>
      <c r="V41" s="46">
        <f>IF(OR(BA41&lt;&gt;1,AB41="",T41=""),"",IF(T41&gt;SUMIF($A$9:$A$108,A41,$AF$9:$AF$108),SUMIF($A$9:$A$108,A41,$AF$9:$AF$108),T41))</f>
      </c>
      <c r="W41" s="46" t="str">
        <f t="shared" si="8"/>
        <v/>
      </c>
      <c r="X41" s="27"/>
      <c r="Y41" s="46" t="str">
        <f t="shared" si="28"/>
        <v/>
      </c>
      <c r="Z41" s="46" t="str">
        <f t="shared" si="9"/>
        <v/>
      </c>
      <c r="AA41" s="46" t="str">
        <f t="shared" si="10"/>
        <v/>
      </c>
      <c r="AB41" s="46" t="str">
        <f t="shared" si="29"/>
        <v/>
      </c>
      <c r="AC41" s="46" t="str">
        <f t="shared" si="11"/>
        <v/>
      </c>
      <c r="AD41" s="46" t="str">
        <f t="shared" si="12"/>
        <v/>
      </c>
      <c r="AE41" s="46" t="str">
        <f t="shared" si="30"/>
        <v/>
      </c>
      <c r="AF41" s="46" t="str">
        <f t="shared" si="31"/>
        <v/>
      </c>
      <c r="AG41" s="34" t="str">
        <f t="shared" si="13"/>
        <v/>
      </c>
      <c r="AH41" s="34" t="str">
        <f t="shared" si="14"/>
        <v/>
      </c>
      <c r="AI41" s="34" t="str">
        <f t="shared" si="15"/>
        <v/>
      </c>
      <c r="AJ41" s="34" t="str">
        <f t="shared" si="32"/>
        <v/>
      </c>
      <c r="AK41" s="34" t="str">
        <f t="shared" si="33"/>
        <v/>
      </c>
      <c r="AL41" s="34" t="str">
        <f t="shared" si="16"/>
        <v/>
      </c>
      <c r="AM41" s="34" t="str">
        <f t="shared" si="17"/>
        <v/>
      </c>
      <c r="AN41" s="34" t="str">
        <f t="shared" si="18"/>
        <v/>
      </c>
      <c r="AO41" s="34" t="str">
        <f t="shared" si="19"/>
        <v/>
      </c>
      <c r="AP41" s="34" t="str">
        <f t="shared" si="20"/>
        <v/>
      </c>
      <c r="AQ41" s="34" t="str">
        <f t="shared" si="21"/>
        <v/>
      </c>
      <c r="AR41" s="34" t="str">
        <f t="shared" si="22"/>
        <v/>
      </c>
      <c r="AS41" s="34" t="str">
        <f t="shared" si="34"/>
        <v/>
      </c>
      <c r="AT41" s="23"/>
      <c r="AZ41" s="35"/>
      <c r="BA41" s="0">
        <f>IF(OR(A41="",NOT(ISNUMBER(W41))),0,IF(COUNTIFS($A$9:A41,A41,$W$9:W41,"&gt;=0")=1,1,0))</f>
      </c>
    </row>
    <row r="42" spans="1:53" x14ac:dyDescent="0.15">
      <c r="A42" s="26"/>
      <c r="B42" s="1"/>
      <c r="C42" s="6"/>
      <c r="D42" s="7"/>
      <c r="E42" s="7"/>
      <c r="F42" s="52"/>
      <c r="G42" s="3"/>
      <c r="H42" s="3"/>
      <c r="I42" s="60" t="str">
        <f t="shared" si="23"/>
        <v/>
      </c>
      <c r="J42" s="46" t="str">
        <f t="shared" si="0"/>
        <v/>
      </c>
      <c r="K42" s="46" t="str">
        <f t="shared" si="36"/>
        <v/>
      </c>
      <c r="L42" s="46" t="str">
        <f t="shared" si="37"/>
        <v/>
      </c>
      <c r="M42" s="46">
        <f>IF(OR(BA42&lt;&gt;1,AB42&lt;&gt;""),"",(SUMIF($A$9:$A$108,A42,$W$9:$W$108)-SUMIF($A$9:$A$108,A42,$AF$9:$AF$108))-IF(P42="",0,P42))</f>
      </c>
      <c r="N42" s="46">
        <f>IF(OR(BA42&lt;&gt;1,AB42&lt;&gt;"",SUMIF($A$9:$A$108,A42,$AF$9:$AF$108)=0),"",SUMIF($A$9:$A$108,A42,$AF$9:$AF$108)-IF(Q42="",0,Q42))</f>
      </c>
      <c r="O42" s="46">
        <f>IF(OR(BA42&lt;&gt;1,AB42&lt;&gt;""),"",IF(SUMIF($A$9:$A$108,A42,$W$9:$W$108)&gt;$AZ$31,SUMIF($A$9:$A$108,A42,$W$9:$W$108)-$AZ$31,""))</f>
      </c>
      <c r="P42" s="46">
        <f>IF(OR(BA42&lt;&gt;1,AB42&lt;&gt;""),"",IF((SUMIF($A$9:$A$108,A42,$W$9:$W$108)-SUMIF($A$9:$A$108,A42,$AF$9:$AF$108))&gt;$AZ$31,(SUMIF($A$9:$A$108,A42,$W$9:$W$108)-SUMIF($A$9:$A$108,A42,$AF$9:$AF$108))-$AZ$31,""))</f>
      </c>
      <c r="Q42" s="46">
        <f>IF(OR(BA42&lt;&gt;1,AB42&lt;&gt;"",O42=""),"",IF(O42&gt;SUMIF($A$9:$A$108,A42,$AF$9:$AF$108),SUMIF($A$9:$A$108,A42,$AF$9:$AF$108),O42))</f>
      </c>
      <c r="R42" s="46">
        <f>IF(OR(BA42&lt;&gt;1,AB42=""),"",(SUMIF($A$9:$A$108,A42,$W$9:$W$108)-SUMIF($A$9:$A$108,A42,$AF$9:$AF$108))-IF(U42="",0,U42))</f>
      </c>
      <c r="S42" s="46">
        <f>IF(OR(BA42&lt;&gt;1,AB42="",SUMIF($A$9:$A$108,A42,$AF$9:$AF$108)=0),"",SUMIF($A$9:$A$108,A42,$AF$9:$AF$108)-IF(V42="",0,V42))</f>
      </c>
      <c r="T42" s="46">
        <f>IF(OR(BA42&lt;&gt;1,AB42=""),"",IF(SUMIF($A$9:$A$108,A42,$W$9:$W$108)&gt;$AZ$31,SUMIF($A$9:$A$108,A42,$W$9:$W$108)-$AZ$31,""))</f>
      </c>
      <c r="U42" s="46">
        <f>IF(OR(BA42&lt;&gt;1,AB42=""),"",IF((SUMIF($A$9:$A$108,A42,$W$9:$W$108)-SUMIF($A$9:$A$108,A42,$AF$9:$AF$108))&gt;$AZ$31,(SUMIF($A$9:$A$108,A42,$W$9:$W$108)-SUMIF($A$9:$A$108,A42,$AF$9:$AF$108))-$AZ$31,""))</f>
      </c>
      <c r="V42" s="46">
        <f>IF(OR(BA42&lt;&gt;1,AB42="",T42=""),"",IF(T42&gt;SUMIF($A$9:$A$108,A42,$AF$9:$AF$108),SUMIF($A$9:$A$108,A42,$AF$9:$AF$108),T42))</f>
      </c>
      <c r="W42" s="46" t="str">
        <f t="shared" si="8"/>
        <v/>
      </c>
      <c r="X42" s="27"/>
      <c r="Y42" s="46" t="str">
        <f t="shared" si="28"/>
        <v/>
      </c>
      <c r="Z42" s="46" t="str">
        <f t="shared" si="9"/>
        <v/>
      </c>
      <c r="AA42" s="46" t="str">
        <f t="shared" si="10"/>
        <v/>
      </c>
      <c r="AB42" s="46" t="str">
        <f t="shared" si="29"/>
        <v/>
      </c>
      <c r="AC42" s="46" t="str">
        <f t="shared" si="11"/>
        <v/>
      </c>
      <c r="AD42" s="46" t="str">
        <f t="shared" si="12"/>
        <v/>
      </c>
      <c r="AE42" s="46" t="str">
        <f t="shared" si="30"/>
        <v/>
      </c>
      <c r="AF42" s="46" t="str">
        <f t="shared" si="31"/>
        <v/>
      </c>
      <c r="AG42" s="34" t="str">
        <f t="shared" si="13"/>
        <v/>
      </c>
      <c r="AH42" s="34" t="str">
        <f t="shared" si="14"/>
        <v/>
      </c>
      <c r="AI42" s="34" t="str">
        <f t="shared" si="15"/>
        <v/>
      </c>
      <c r="AJ42" s="34" t="str">
        <f t="shared" si="32"/>
        <v/>
      </c>
      <c r="AK42" s="34" t="str">
        <f t="shared" si="33"/>
        <v/>
      </c>
      <c r="AL42" s="34" t="str">
        <f t="shared" si="16"/>
        <v/>
      </c>
      <c r="AM42" s="34" t="str">
        <f t="shared" si="17"/>
        <v/>
      </c>
      <c r="AN42" s="34" t="str">
        <f t="shared" si="18"/>
        <v/>
      </c>
      <c r="AO42" s="34" t="str">
        <f t="shared" si="19"/>
        <v/>
      </c>
      <c r="AP42" s="34" t="str">
        <f t="shared" si="20"/>
        <v/>
      </c>
      <c r="AQ42" s="34" t="str">
        <f t="shared" si="21"/>
        <v/>
      </c>
      <c r="AR42" s="34" t="str">
        <f t="shared" si="22"/>
        <v/>
      </c>
      <c r="AS42" s="34" t="str">
        <f t="shared" si="34"/>
        <v/>
      </c>
      <c r="AT42" s="23"/>
      <c r="AZ42" s="35"/>
      <c r="BA42" s="0">
        <f>IF(OR(A42="",NOT(ISNUMBER(W42))),0,IF(COUNTIFS($A$9:A42,A42,$W$9:W42,"&gt;=0")=1,1,0))</f>
      </c>
    </row>
    <row r="43" spans="1:53" x14ac:dyDescent="0.15">
      <c r="A43" s="26"/>
      <c r="B43" s="1"/>
      <c r="C43" s="6"/>
      <c r="D43" s="7"/>
      <c r="E43" s="7"/>
      <c r="F43" s="52"/>
      <c r="G43" s="3"/>
      <c r="H43" s="3"/>
      <c r="I43" s="60" t="str">
        <f t="shared" si="23"/>
        <v/>
      </c>
      <c r="J43" s="46" t="str">
        <f t="shared" si="0"/>
        <v/>
      </c>
      <c r="K43" s="46" t="str">
        <f t="shared" si="36"/>
        <v/>
      </c>
      <c r="L43" s="46" t="str">
        <f t="shared" si="37"/>
        <v/>
      </c>
      <c r="M43" s="46">
        <f>IF(OR(BA43&lt;&gt;1,AB43&lt;&gt;""),"",(SUMIF($A$9:$A$108,A43,$W$9:$W$108)-SUMIF($A$9:$A$108,A43,$AF$9:$AF$108))-IF(P43="",0,P43))</f>
      </c>
      <c r="N43" s="46">
        <f>IF(OR(BA43&lt;&gt;1,AB43&lt;&gt;"",SUMIF($A$9:$A$108,A43,$AF$9:$AF$108)=0),"",SUMIF($A$9:$A$108,A43,$AF$9:$AF$108)-IF(Q43="",0,Q43))</f>
      </c>
      <c r="O43" s="46">
        <f>IF(OR(BA43&lt;&gt;1,AB43&lt;&gt;""),"",IF(SUMIF($A$9:$A$108,A43,$W$9:$W$108)&gt;$AZ$31,SUMIF($A$9:$A$108,A43,$W$9:$W$108)-$AZ$31,""))</f>
      </c>
      <c r="P43" s="46">
        <f>IF(OR(BA43&lt;&gt;1,AB43&lt;&gt;""),"",IF((SUMIF($A$9:$A$108,A43,$W$9:$W$108)-SUMIF($A$9:$A$108,A43,$AF$9:$AF$108))&gt;$AZ$31,(SUMIF($A$9:$A$108,A43,$W$9:$W$108)-SUMIF($A$9:$A$108,A43,$AF$9:$AF$108))-$AZ$31,""))</f>
      </c>
      <c r="Q43" s="46">
        <f>IF(OR(BA43&lt;&gt;1,AB43&lt;&gt;"",O43=""),"",IF(O43&gt;SUMIF($A$9:$A$108,A43,$AF$9:$AF$108),SUMIF($A$9:$A$108,A43,$AF$9:$AF$108),O43))</f>
      </c>
      <c r="R43" s="46">
        <f>IF(OR(BA43&lt;&gt;1,AB43=""),"",(SUMIF($A$9:$A$108,A43,$W$9:$W$108)-SUMIF($A$9:$A$108,A43,$AF$9:$AF$108))-IF(U43="",0,U43))</f>
      </c>
      <c r="S43" s="46">
        <f>IF(OR(BA43&lt;&gt;1,AB43="",SUMIF($A$9:$A$108,A43,$AF$9:$AF$108)=0),"",SUMIF($A$9:$A$108,A43,$AF$9:$AF$108)-IF(V43="",0,V43))</f>
      </c>
      <c r="T43" s="46">
        <f>IF(OR(BA43&lt;&gt;1,AB43=""),"",IF(SUMIF($A$9:$A$108,A43,$W$9:$W$108)&gt;$AZ$31,SUMIF($A$9:$A$108,A43,$W$9:$W$108)-$AZ$31,""))</f>
      </c>
      <c r="U43" s="46">
        <f>IF(OR(BA43&lt;&gt;1,AB43=""),"",IF((SUMIF($A$9:$A$108,A43,$W$9:$W$108)-SUMIF($A$9:$A$108,A43,$AF$9:$AF$108))&gt;$AZ$31,(SUMIF($A$9:$A$108,A43,$W$9:$W$108)-SUMIF($A$9:$A$108,A43,$AF$9:$AF$108))-$AZ$31,""))</f>
      </c>
      <c r="V43" s="46">
        <f>IF(OR(BA43&lt;&gt;1,AB43="",T43=""),"",IF(T43&gt;SUMIF($A$9:$A$108,A43,$AF$9:$AF$108),SUMIF($A$9:$A$108,A43,$AF$9:$AF$108),T43))</f>
      </c>
      <c r="W43" s="46" t="str">
        <f t="shared" si="8"/>
        <v/>
      </c>
      <c r="X43" s="27"/>
      <c r="Y43" s="46" t="str">
        <f t="shared" si="28"/>
        <v/>
      </c>
      <c r="Z43" s="46" t="str">
        <f t="shared" si="9"/>
        <v/>
      </c>
      <c r="AA43" s="46" t="str">
        <f t="shared" si="10"/>
        <v/>
      </c>
      <c r="AB43" s="46" t="str">
        <f t="shared" si="29"/>
        <v/>
      </c>
      <c r="AC43" s="46" t="str">
        <f t="shared" si="11"/>
        <v/>
      </c>
      <c r="AD43" s="46" t="str">
        <f t="shared" si="12"/>
        <v/>
      </c>
      <c r="AE43" s="46" t="str">
        <f t="shared" si="30"/>
        <v/>
      </c>
      <c r="AF43" s="46" t="str">
        <f t="shared" si="31"/>
        <v/>
      </c>
      <c r="AG43" s="34" t="str">
        <f t="shared" si="13"/>
        <v/>
      </c>
      <c r="AH43" s="34" t="str">
        <f t="shared" si="14"/>
        <v/>
      </c>
      <c r="AI43" s="34" t="str">
        <f t="shared" si="15"/>
        <v/>
      </c>
      <c r="AJ43" s="34" t="str">
        <f t="shared" si="32"/>
        <v/>
      </c>
      <c r="AK43" s="34" t="str">
        <f t="shared" si="33"/>
        <v/>
      </c>
      <c r="AL43" s="34" t="str">
        <f t="shared" si="16"/>
        <v/>
      </c>
      <c r="AM43" s="34" t="str">
        <f t="shared" si="17"/>
        <v/>
      </c>
      <c r="AN43" s="34" t="str">
        <f t="shared" si="18"/>
        <v/>
      </c>
      <c r="AO43" s="34" t="str">
        <f t="shared" si="19"/>
        <v/>
      </c>
      <c r="AP43" s="34" t="str">
        <f t="shared" si="20"/>
        <v/>
      </c>
      <c r="AQ43" s="34" t="str">
        <f t="shared" si="21"/>
        <v/>
      </c>
      <c r="AR43" s="34" t="str">
        <f t="shared" si="22"/>
        <v/>
      </c>
      <c r="AS43" s="34" t="str">
        <f t="shared" si="34"/>
        <v/>
      </c>
      <c r="AT43" s="23"/>
      <c r="AZ43" s="35"/>
      <c r="BA43" s="0">
        <f>IF(OR(A43="",NOT(ISNUMBER(W43))),0,IF(COUNTIFS($A$9:A43,A43,$W$9:W43,"&gt;=0")=1,1,0))</f>
      </c>
    </row>
    <row r="44" spans="1:53" x14ac:dyDescent="0.15">
      <c r="A44" s="26"/>
      <c r="B44" s="1"/>
      <c r="C44" s="6"/>
      <c r="D44" s="7"/>
      <c r="E44" s="7"/>
      <c r="F44" s="52"/>
      <c r="G44" s="3"/>
      <c r="H44" s="3"/>
      <c r="I44" s="60" t="str">
        <f t="shared" si="23"/>
        <v/>
      </c>
      <c r="J44" s="46" t="str">
        <f t="shared" si="0"/>
        <v/>
      </c>
      <c r="K44" s="46" t="str">
        <f t="shared" si="36"/>
        <v/>
      </c>
      <c r="L44" s="46" t="str">
        <f t="shared" si="37"/>
        <v/>
      </c>
      <c r="M44" s="46">
        <f>IF(OR(BA44&lt;&gt;1,AB44&lt;&gt;""),"",(SUMIF($A$9:$A$108,A44,$W$9:$W$108)-SUMIF($A$9:$A$108,A44,$AF$9:$AF$108))-IF(P44="",0,P44))</f>
      </c>
      <c r="N44" s="46">
        <f>IF(OR(BA44&lt;&gt;1,AB44&lt;&gt;"",SUMIF($A$9:$A$108,A44,$AF$9:$AF$108)=0),"",SUMIF($A$9:$A$108,A44,$AF$9:$AF$108)-IF(Q44="",0,Q44))</f>
      </c>
      <c r="O44" s="46">
        <f>IF(OR(BA44&lt;&gt;1,AB44&lt;&gt;""),"",IF(SUMIF($A$9:$A$108,A44,$W$9:$W$108)&gt;$AZ$31,SUMIF($A$9:$A$108,A44,$W$9:$W$108)-$AZ$31,""))</f>
      </c>
      <c r="P44" s="46">
        <f>IF(OR(BA44&lt;&gt;1,AB44&lt;&gt;""),"",IF((SUMIF($A$9:$A$108,A44,$W$9:$W$108)-SUMIF($A$9:$A$108,A44,$AF$9:$AF$108))&gt;$AZ$31,(SUMIF($A$9:$A$108,A44,$W$9:$W$108)-SUMIF($A$9:$A$108,A44,$AF$9:$AF$108))-$AZ$31,""))</f>
      </c>
      <c r="Q44" s="46">
        <f>IF(OR(BA44&lt;&gt;1,AB44&lt;&gt;"",O44=""),"",IF(O44&gt;SUMIF($A$9:$A$108,A44,$AF$9:$AF$108),SUMIF($A$9:$A$108,A44,$AF$9:$AF$108),O44))</f>
      </c>
      <c r="R44" s="46">
        <f>IF(OR(BA44&lt;&gt;1,AB44=""),"",(SUMIF($A$9:$A$108,A44,$W$9:$W$108)-SUMIF($A$9:$A$108,A44,$AF$9:$AF$108))-IF(U44="",0,U44))</f>
      </c>
      <c r="S44" s="46">
        <f>IF(OR(BA44&lt;&gt;1,AB44="",SUMIF($A$9:$A$108,A44,$AF$9:$AF$108)=0),"",SUMIF($A$9:$A$108,A44,$AF$9:$AF$108)-IF(V44="",0,V44))</f>
      </c>
      <c r="T44" s="46">
        <f>IF(OR(BA44&lt;&gt;1,AB44=""),"",IF(SUMIF($A$9:$A$108,A44,$W$9:$W$108)&gt;$AZ$31,SUMIF($A$9:$A$108,A44,$W$9:$W$108)-$AZ$31,""))</f>
      </c>
      <c r="U44" s="46">
        <f>IF(OR(BA44&lt;&gt;1,AB44=""),"",IF((SUMIF($A$9:$A$108,A44,$W$9:$W$108)-SUMIF($A$9:$A$108,A44,$AF$9:$AF$108))&gt;$AZ$31,(SUMIF($A$9:$A$108,A44,$W$9:$W$108)-SUMIF($A$9:$A$108,A44,$AF$9:$AF$108))-$AZ$31,""))</f>
      </c>
      <c r="V44" s="46">
        <f>IF(OR(BA44&lt;&gt;1,AB44="",T44=""),"",IF(T44&gt;SUMIF($A$9:$A$108,A44,$AF$9:$AF$108),SUMIF($A$9:$A$108,A44,$AF$9:$AF$108),T44))</f>
      </c>
      <c r="W44" s="46" t="str">
        <f t="shared" si="8"/>
        <v/>
      </c>
      <c r="X44" s="27"/>
      <c r="Y44" s="46" t="str">
        <f t="shared" si="28"/>
        <v/>
      </c>
      <c r="Z44" s="46" t="str">
        <f t="shared" si="9"/>
        <v/>
      </c>
      <c r="AA44" s="46" t="str">
        <f t="shared" si="10"/>
        <v/>
      </c>
      <c r="AB44" s="46" t="str">
        <f t="shared" si="29"/>
        <v/>
      </c>
      <c r="AC44" s="46" t="str">
        <f t="shared" si="11"/>
        <v/>
      </c>
      <c r="AD44" s="46" t="str">
        <f t="shared" si="12"/>
        <v/>
      </c>
      <c r="AE44" s="46" t="str">
        <f t="shared" si="30"/>
        <v/>
      </c>
      <c r="AF44" s="46" t="str">
        <f t="shared" si="31"/>
        <v/>
      </c>
      <c r="AG44" s="34" t="str">
        <f t="shared" si="13"/>
        <v/>
      </c>
      <c r="AH44" s="34" t="str">
        <f t="shared" si="14"/>
        <v/>
      </c>
      <c r="AI44" s="34" t="str">
        <f t="shared" si="15"/>
        <v/>
      </c>
      <c r="AJ44" s="34" t="str">
        <f t="shared" si="32"/>
        <v/>
      </c>
      <c r="AK44" s="34" t="str">
        <f t="shared" si="33"/>
        <v/>
      </c>
      <c r="AL44" s="34" t="str">
        <f t="shared" si="16"/>
        <v/>
      </c>
      <c r="AM44" s="34" t="str">
        <f t="shared" si="17"/>
        <v/>
      </c>
      <c r="AN44" s="34" t="str">
        <f t="shared" si="18"/>
        <v/>
      </c>
      <c r="AO44" s="34" t="str">
        <f t="shared" si="19"/>
        <v/>
      </c>
      <c r="AP44" s="34" t="str">
        <f t="shared" si="20"/>
        <v/>
      </c>
      <c r="AQ44" s="34" t="str">
        <f t="shared" si="21"/>
        <v/>
      </c>
      <c r="AR44" s="34" t="str">
        <f t="shared" si="22"/>
        <v/>
      </c>
      <c r="AS44" s="34" t="str">
        <f t="shared" si="34"/>
        <v/>
      </c>
      <c r="AT44" s="23"/>
      <c r="AZ44" s="35"/>
      <c r="BA44" s="0">
        <f>IF(OR(A44="",NOT(ISNUMBER(W44))),0,IF(COUNTIFS($A$9:A44,A44,$W$9:W44,"&gt;=0")=1,1,0))</f>
      </c>
    </row>
    <row r="45" spans="1:53" x14ac:dyDescent="0.15">
      <c r="A45" s="26"/>
      <c r="B45" s="1"/>
      <c r="C45" s="6"/>
      <c r="D45" s="7"/>
      <c r="E45" s="7"/>
      <c r="F45" s="52"/>
      <c r="G45" s="3"/>
      <c r="H45" s="3"/>
      <c r="I45" s="60" t="str">
        <f t="shared" si="23"/>
        <v/>
      </c>
      <c r="J45" s="46" t="str">
        <f t="shared" si="0"/>
        <v/>
      </c>
      <c r="K45" s="46" t="str">
        <f t="shared" si="36"/>
        <v/>
      </c>
      <c r="L45" s="46" t="str">
        <f t="shared" si="37"/>
        <v/>
      </c>
      <c r="M45" s="46">
        <f>IF(OR(BA45&lt;&gt;1,AB45&lt;&gt;""),"",(SUMIF($A$9:$A$108,A45,$W$9:$W$108)-SUMIF($A$9:$A$108,A45,$AF$9:$AF$108))-IF(P45="",0,P45))</f>
      </c>
      <c r="N45" s="46">
        <f>IF(OR(BA45&lt;&gt;1,AB45&lt;&gt;"",SUMIF($A$9:$A$108,A45,$AF$9:$AF$108)=0),"",SUMIF($A$9:$A$108,A45,$AF$9:$AF$108)-IF(Q45="",0,Q45))</f>
      </c>
      <c r="O45" s="46">
        <f>IF(OR(BA45&lt;&gt;1,AB45&lt;&gt;""),"",IF(SUMIF($A$9:$A$108,A45,$W$9:$W$108)&gt;$AZ$31,SUMIF($A$9:$A$108,A45,$W$9:$W$108)-$AZ$31,""))</f>
      </c>
      <c r="P45" s="46">
        <f>IF(OR(BA45&lt;&gt;1,AB45&lt;&gt;""),"",IF((SUMIF($A$9:$A$108,A45,$W$9:$W$108)-SUMIF($A$9:$A$108,A45,$AF$9:$AF$108))&gt;$AZ$31,(SUMIF($A$9:$A$108,A45,$W$9:$W$108)-SUMIF($A$9:$A$108,A45,$AF$9:$AF$108))-$AZ$31,""))</f>
      </c>
      <c r="Q45" s="46">
        <f>IF(OR(BA45&lt;&gt;1,AB45&lt;&gt;"",O45=""),"",IF(O45&gt;SUMIF($A$9:$A$108,A45,$AF$9:$AF$108),SUMIF($A$9:$A$108,A45,$AF$9:$AF$108),O45))</f>
      </c>
      <c r="R45" s="46">
        <f>IF(OR(BA45&lt;&gt;1,AB45=""),"",(SUMIF($A$9:$A$108,A45,$W$9:$W$108)-SUMIF($A$9:$A$108,A45,$AF$9:$AF$108))-IF(U45="",0,U45))</f>
      </c>
      <c r="S45" s="46">
        <f>IF(OR(BA45&lt;&gt;1,AB45="",SUMIF($A$9:$A$108,A45,$AF$9:$AF$108)=0),"",SUMIF($A$9:$A$108,A45,$AF$9:$AF$108)-IF(V45="",0,V45))</f>
      </c>
      <c r="T45" s="46">
        <f>IF(OR(BA45&lt;&gt;1,AB45=""),"",IF(SUMIF($A$9:$A$108,A45,$W$9:$W$108)&gt;$AZ$31,SUMIF($A$9:$A$108,A45,$W$9:$W$108)-$AZ$31,""))</f>
      </c>
      <c r="U45" s="46">
        <f>IF(OR(BA45&lt;&gt;1,AB45=""),"",IF((SUMIF($A$9:$A$108,A45,$W$9:$W$108)-SUMIF($A$9:$A$108,A45,$AF$9:$AF$108))&gt;$AZ$31,(SUMIF($A$9:$A$108,A45,$W$9:$W$108)-SUMIF($A$9:$A$108,A45,$AF$9:$AF$108))-$AZ$31,""))</f>
      </c>
      <c r="V45" s="46">
        <f>IF(OR(BA45&lt;&gt;1,AB45="",T45=""),"",IF(T45&gt;SUMIF($A$9:$A$108,A45,$AF$9:$AF$108),SUMIF($A$9:$A$108,A45,$AF$9:$AF$108),T45))</f>
      </c>
      <c r="W45" s="46" t="str">
        <f t="shared" si="8"/>
        <v/>
      </c>
      <c r="X45" s="27"/>
      <c r="Y45" s="46" t="str">
        <f t="shared" si="28"/>
        <v/>
      </c>
      <c r="Z45" s="46" t="str">
        <f t="shared" si="9"/>
        <v/>
      </c>
      <c r="AA45" s="46" t="str">
        <f t="shared" si="10"/>
        <v/>
      </c>
      <c r="AB45" s="46" t="str">
        <f t="shared" si="29"/>
        <v/>
      </c>
      <c r="AC45" s="46" t="str">
        <f t="shared" si="11"/>
        <v/>
      </c>
      <c r="AD45" s="46" t="str">
        <f t="shared" si="12"/>
        <v/>
      </c>
      <c r="AE45" s="46" t="str">
        <f t="shared" si="30"/>
        <v/>
      </c>
      <c r="AF45" s="46" t="str">
        <f t="shared" si="31"/>
        <v/>
      </c>
      <c r="AG45" s="34" t="str">
        <f t="shared" si="13"/>
        <v/>
      </c>
      <c r="AH45" s="34" t="str">
        <f t="shared" si="14"/>
        <v/>
      </c>
      <c r="AI45" s="34" t="str">
        <f t="shared" si="15"/>
        <v/>
      </c>
      <c r="AJ45" s="34" t="str">
        <f t="shared" si="32"/>
        <v/>
      </c>
      <c r="AK45" s="34" t="str">
        <f t="shared" si="33"/>
        <v/>
      </c>
      <c r="AL45" s="34" t="str">
        <f t="shared" si="16"/>
        <v/>
      </c>
      <c r="AM45" s="34" t="str">
        <f t="shared" si="17"/>
        <v/>
      </c>
      <c r="AN45" s="34" t="str">
        <f t="shared" si="18"/>
        <v/>
      </c>
      <c r="AO45" s="34" t="str">
        <f t="shared" si="19"/>
        <v/>
      </c>
      <c r="AP45" s="34" t="str">
        <f t="shared" si="20"/>
        <v/>
      </c>
      <c r="AQ45" s="34" t="str">
        <f t="shared" si="21"/>
        <v/>
      </c>
      <c r="AR45" s="34" t="str">
        <f t="shared" si="22"/>
        <v/>
      </c>
      <c r="AS45" s="34" t="str">
        <f t="shared" si="34"/>
        <v/>
      </c>
      <c r="AT45" s="23"/>
      <c r="AZ45" s="35"/>
      <c r="BA45" s="0">
        <f>IF(OR(A45="",NOT(ISNUMBER(W45))),0,IF(COUNTIFS($A$9:A45,A45,$W$9:W45,"&gt;=0")=1,1,0))</f>
      </c>
    </row>
    <row r="46" spans="1:53" x14ac:dyDescent="0.15">
      <c r="A46" s="26"/>
      <c r="B46" s="1"/>
      <c r="C46" s="6"/>
      <c r="D46" s="7"/>
      <c r="E46" s="7"/>
      <c r="F46" s="52"/>
      <c r="G46" s="3"/>
      <c r="H46" s="3"/>
      <c r="I46" s="60" t="str">
        <f t="shared" si="23"/>
        <v/>
      </c>
      <c r="J46" s="46" t="str">
        <f t="shared" si="0"/>
        <v/>
      </c>
      <c r="K46" s="46" t="str">
        <f t="shared" si="36"/>
        <v/>
      </c>
      <c r="L46" s="46" t="str">
        <f t="shared" si="37"/>
        <v/>
      </c>
      <c r="M46" s="46">
        <f>IF(OR(BA46&lt;&gt;1,AB46&lt;&gt;""),"",(SUMIF($A$9:$A$108,A46,$W$9:$W$108)-SUMIF($A$9:$A$108,A46,$AF$9:$AF$108))-IF(P46="",0,P46))</f>
      </c>
      <c r="N46" s="46">
        <f>IF(OR(BA46&lt;&gt;1,AB46&lt;&gt;"",SUMIF($A$9:$A$108,A46,$AF$9:$AF$108)=0),"",SUMIF($A$9:$A$108,A46,$AF$9:$AF$108)-IF(Q46="",0,Q46))</f>
      </c>
      <c r="O46" s="46">
        <f>IF(OR(BA46&lt;&gt;1,AB46&lt;&gt;""),"",IF(SUMIF($A$9:$A$108,A46,$W$9:$W$108)&gt;$AZ$31,SUMIF($A$9:$A$108,A46,$W$9:$W$108)-$AZ$31,""))</f>
      </c>
      <c r="P46" s="46">
        <f>IF(OR(BA46&lt;&gt;1,AB46&lt;&gt;""),"",IF((SUMIF($A$9:$A$108,A46,$W$9:$W$108)-SUMIF($A$9:$A$108,A46,$AF$9:$AF$108))&gt;$AZ$31,(SUMIF($A$9:$A$108,A46,$W$9:$W$108)-SUMIF($A$9:$A$108,A46,$AF$9:$AF$108))-$AZ$31,""))</f>
      </c>
      <c r="Q46" s="46">
        <f>IF(OR(BA46&lt;&gt;1,AB46&lt;&gt;"",O46=""),"",IF(O46&gt;SUMIF($A$9:$A$108,A46,$AF$9:$AF$108),SUMIF($A$9:$A$108,A46,$AF$9:$AF$108),O46))</f>
      </c>
      <c r="R46" s="46">
        <f>IF(OR(BA46&lt;&gt;1,AB46=""),"",(SUMIF($A$9:$A$108,A46,$W$9:$W$108)-SUMIF($A$9:$A$108,A46,$AF$9:$AF$108))-IF(U46="",0,U46))</f>
      </c>
      <c r="S46" s="46">
        <f>IF(OR(BA46&lt;&gt;1,AB46="",SUMIF($A$9:$A$108,A46,$AF$9:$AF$108)=0),"",SUMIF($A$9:$A$108,A46,$AF$9:$AF$108)-IF(V46="",0,V46))</f>
      </c>
      <c r="T46" s="46">
        <f>IF(OR(BA46&lt;&gt;1,AB46=""),"",IF(SUMIF($A$9:$A$108,A46,$W$9:$W$108)&gt;$AZ$31,SUMIF($A$9:$A$108,A46,$W$9:$W$108)-$AZ$31,""))</f>
      </c>
      <c r="U46" s="46">
        <f>IF(OR(BA46&lt;&gt;1,AB46=""),"",IF((SUMIF($A$9:$A$108,A46,$W$9:$W$108)-SUMIF($A$9:$A$108,A46,$AF$9:$AF$108))&gt;$AZ$31,(SUMIF($A$9:$A$108,A46,$W$9:$W$108)-SUMIF($A$9:$A$108,A46,$AF$9:$AF$108))-$AZ$31,""))</f>
      </c>
      <c r="V46" s="46">
        <f>IF(OR(BA46&lt;&gt;1,AB46="",T46=""),"",IF(T46&gt;SUMIF($A$9:$A$108,A46,$AF$9:$AF$108),SUMIF($A$9:$A$108,A46,$AF$9:$AF$108),T46))</f>
      </c>
      <c r="W46" s="46" t="str">
        <f t="shared" si="8"/>
        <v/>
      </c>
      <c r="X46" s="27"/>
      <c r="Y46" s="46" t="str">
        <f t="shared" si="28"/>
        <v/>
      </c>
      <c r="Z46" s="46" t="str">
        <f t="shared" si="9"/>
        <v/>
      </c>
      <c r="AA46" s="46" t="str">
        <f t="shared" si="10"/>
        <v/>
      </c>
      <c r="AB46" s="46" t="str">
        <f t="shared" si="29"/>
        <v/>
      </c>
      <c r="AC46" s="46" t="str">
        <f t="shared" si="11"/>
        <v/>
      </c>
      <c r="AD46" s="46" t="str">
        <f t="shared" si="12"/>
        <v/>
      </c>
      <c r="AE46" s="46" t="str">
        <f t="shared" si="30"/>
        <v/>
      </c>
      <c r="AF46" s="46" t="str">
        <f t="shared" si="31"/>
        <v/>
      </c>
      <c r="AG46" s="34" t="str">
        <f t="shared" si="13"/>
        <v/>
      </c>
      <c r="AH46" s="34" t="str">
        <f t="shared" si="14"/>
        <v/>
      </c>
      <c r="AI46" s="34" t="str">
        <f t="shared" si="15"/>
        <v/>
      </c>
      <c r="AJ46" s="34" t="str">
        <f t="shared" si="32"/>
        <v/>
      </c>
      <c r="AK46" s="34" t="str">
        <f t="shared" si="33"/>
        <v/>
      </c>
      <c r="AL46" s="34" t="str">
        <f t="shared" si="16"/>
        <v/>
      </c>
      <c r="AM46" s="34" t="str">
        <f t="shared" si="17"/>
        <v/>
      </c>
      <c r="AN46" s="34" t="str">
        <f t="shared" si="18"/>
        <v/>
      </c>
      <c r="AO46" s="34" t="str">
        <f t="shared" si="19"/>
        <v/>
      </c>
      <c r="AP46" s="34" t="str">
        <f t="shared" si="20"/>
        <v/>
      </c>
      <c r="AQ46" s="34" t="str">
        <f t="shared" si="21"/>
        <v/>
      </c>
      <c r="AR46" s="34" t="str">
        <f t="shared" si="22"/>
        <v/>
      </c>
      <c r="AS46" s="34" t="str">
        <f t="shared" si="34"/>
        <v/>
      </c>
      <c r="AT46" s="23"/>
      <c r="AZ46" s="35"/>
      <c r="BA46" s="0">
        <f>IF(OR(A46="",NOT(ISNUMBER(W46))),0,IF(COUNTIFS($A$9:A46,A46,$W$9:W46,"&gt;=0")=1,1,0))</f>
      </c>
    </row>
    <row r="47" spans="1:53" x14ac:dyDescent="0.15">
      <c r="A47" s="26"/>
      <c r="B47" s="1"/>
      <c r="C47" s="6"/>
      <c r="D47" s="7"/>
      <c r="E47" s="7"/>
      <c r="F47" s="52"/>
      <c r="G47" s="3"/>
      <c r="H47" s="3"/>
      <c r="I47" s="60" t="str">
        <f t="shared" si="23"/>
        <v/>
      </c>
      <c r="J47" s="46" t="str">
        <f t="shared" si="0"/>
        <v/>
      </c>
      <c r="K47" s="46" t="str">
        <f t="shared" si="36"/>
        <v/>
      </c>
      <c r="L47" s="46" t="str">
        <f t="shared" si="37"/>
        <v/>
      </c>
      <c r="M47" s="46">
        <f>IF(OR(BA47&lt;&gt;1,AB47&lt;&gt;""),"",(SUMIF($A$9:$A$108,A47,$W$9:$W$108)-SUMIF($A$9:$A$108,A47,$AF$9:$AF$108))-IF(P47="",0,P47))</f>
      </c>
      <c r="N47" s="46">
        <f>IF(OR(BA47&lt;&gt;1,AB47&lt;&gt;"",SUMIF($A$9:$A$108,A47,$AF$9:$AF$108)=0),"",SUMIF($A$9:$A$108,A47,$AF$9:$AF$108)-IF(Q47="",0,Q47))</f>
      </c>
      <c r="O47" s="46">
        <f>IF(OR(BA47&lt;&gt;1,AB47&lt;&gt;""),"",IF(SUMIF($A$9:$A$108,A47,$W$9:$W$108)&gt;$AZ$31,SUMIF($A$9:$A$108,A47,$W$9:$W$108)-$AZ$31,""))</f>
      </c>
      <c r="P47" s="46">
        <f>IF(OR(BA47&lt;&gt;1,AB47&lt;&gt;""),"",IF((SUMIF($A$9:$A$108,A47,$W$9:$W$108)-SUMIF($A$9:$A$108,A47,$AF$9:$AF$108))&gt;$AZ$31,(SUMIF($A$9:$A$108,A47,$W$9:$W$108)-SUMIF($A$9:$A$108,A47,$AF$9:$AF$108))-$AZ$31,""))</f>
      </c>
      <c r="Q47" s="46">
        <f>IF(OR(BA47&lt;&gt;1,AB47&lt;&gt;"",O47=""),"",IF(O47&gt;SUMIF($A$9:$A$108,A47,$AF$9:$AF$108),SUMIF($A$9:$A$108,A47,$AF$9:$AF$108),O47))</f>
      </c>
      <c r="R47" s="46">
        <f>IF(OR(BA47&lt;&gt;1,AB47=""),"",(SUMIF($A$9:$A$108,A47,$W$9:$W$108)-SUMIF($A$9:$A$108,A47,$AF$9:$AF$108))-IF(U47="",0,U47))</f>
      </c>
      <c r="S47" s="46">
        <f>IF(OR(BA47&lt;&gt;1,AB47="",SUMIF($A$9:$A$108,A47,$AF$9:$AF$108)=0),"",SUMIF($A$9:$A$108,A47,$AF$9:$AF$108)-IF(V47="",0,V47))</f>
      </c>
      <c r="T47" s="46">
        <f>IF(OR(BA47&lt;&gt;1,AB47=""),"",IF(SUMIF($A$9:$A$108,A47,$W$9:$W$108)&gt;$AZ$31,SUMIF($A$9:$A$108,A47,$W$9:$W$108)-$AZ$31,""))</f>
      </c>
      <c r="U47" s="46">
        <f>IF(OR(BA47&lt;&gt;1,AB47=""),"",IF((SUMIF($A$9:$A$108,A47,$W$9:$W$108)-SUMIF($A$9:$A$108,A47,$AF$9:$AF$108))&gt;$AZ$31,(SUMIF($A$9:$A$108,A47,$W$9:$W$108)-SUMIF($A$9:$A$108,A47,$AF$9:$AF$108))-$AZ$31,""))</f>
      </c>
      <c r="V47" s="46">
        <f>IF(OR(BA47&lt;&gt;1,AB47="",T47=""),"",IF(T47&gt;SUMIF($A$9:$A$108,A47,$AF$9:$AF$108),SUMIF($A$9:$A$108,A47,$AF$9:$AF$108),T47))</f>
      </c>
      <c r="W47" s="46" t="str">
        <f t="shared" si="8"/>
        <v/>
      </c>
      <c r="X47" s="27"/>
      <c r="Y47" s="46" t="str">
        <f t="shared" si="28"/>
        <v/>
      </c>
      <c r="Z47" s="46" t="str">
        <f t="shared" si="9"/>
        <v/>
      </c>
      <c r="AA47" s="46" t="str">
        <f t="shared" si="10"/>
        <v/>
      </c>
      <c r="AB47" s="46" t="str">
        <f t="shared" si="29"/>
        <v/>
      </c>
      <c r="AC47" s="46" t="str">
        <f t="shared" si="11"/>
        <v/>
      </c>
      <c r="AD47" s="46" t="str">
        <f t="shared" si="12"/>
        <v/>
      </c>
      <c r="AE47" s="46" t="str">
        <f t="shared" si="30"/>
        <v/>
      </c>
      <c r="AF47" s="46" t="str">
        <f t="shared" si="31"/>
        <v/>
      </c>
      <c r="AG47" s="34" t="str">
        <f t="shared" si="13"/>
        <v/>
      </c>
      <c r="AH47" s="34" t="str">
        <f t="shared" si="14"/>
        <v/>
      </c>
      <c r="AI47" s="34" t="str">
        <f t="shared" si="15"/>
        <v/>
      </c>
      <c r="AJ47" s="34" t="str">
        <f t="shared" si="32"/>
        <v/>
      </c>
      <c r="AK47" s="34" t="str">
        <f t="shared" si="33"/>
        <v/>
      </c>
      <c r="AL47" s="34" t="str">
        <f t="shared" si="16"/>
        <v/>
      </c>
      <c r="AM47" s="34" t="str">
        <f t="shared" si="17"/>
        <v/>
      </c>
      <c r="AN47" s="34" t="str">
        <f t="shared" si="18"/>
        <v/>
      </c>
      <c r="AO47" s="34" t="str">
        <f t="shared" si="19"/>
        <v/>
      </c>
      <c r="AP47" s="34" t="str">
        <f t="shared" si="20"/>
        <v/>
      </c>
      <c r="AQ47" s="34" t="str">
        <f t="shared" si="21"/>
        <v/>
      </c>
      <c r="AR47" s="34" t="str">
        <f t="shared" si="22"/>
        <v/>
      </c>
      <c r="AS47" s="34" t="str">
        <f t="shared" si="34"/>
        <v/>
      </c>
      <c r="AT47" s="23"/>
      <c r="AZ47" s="35"/>
      <c r="BA47" s="0">
        <f>IF(OR(A47="",NOT(ISNUMBER(W47))),0,IF(COUNTIFS($A$9:A47,A47,$W$9:W47,"&gt;=0")=1,1,0))</f>
      </c>
    </row>
    <row r="48" spans="1:53" x14ac:dyDescent="0.15">
      <c r="A48" s="26"/>
      <c r="B48" s="1"/>
      <c r="C48" s="6"/>
      <c r="D48" s="7"/>
      <c r="E48" s="7"/>
      <c r="F48" s="52"/>
      <c r="G48" s="3"/>
      <c r="H48" s="3"/>
      <c r="I48" s="60" t="str">
        <f t="shared" si="23"/>
        <v/>
      </c>
      <c r="J48" s="46" t="str">
        <f t="shared" si="0"/>
        <v/>
      </c>
      <c r="K48" s="46" t="str">
        <f t="shared" si="36"/>
        <v/>
      </c>
      <c r="L48" s="46" t="str">
        <f t="shared" si="37"/>
        <v/>
      </c>
      <c r="M48" s="46">
        <f>IF(OR(BA48&lt;&gt;1,AB48&lt;&gt;""),"",(SUMIF($A$9:$A$108,A48,$W$9:$W$108)-SUMIF($A$9:$A$108,A48,$AF$9:$AF$108))-IF(P48="",0,P48))</f>
      </c>
      <c r="N48" s="46">
        <f>IF(OR(BA48&lt;&gt;1,AB48&lt;&gt;"",SUMIF($A$9:$A$108,A48,$AF$9:$AF$108)=0),"",SUMIF($A$9:$A$108,A48,$AF$9:$AF$108)-IF(Q48="",0,Q48))</f>
      </c>
      <c r="O48" s="46">
        <f>IF(OR(BA48&lt;&gt;1,AB48&lt;&gt;""),"",IF(SUMIF($A$9:$A$108,A48,$W$9:$W$108)&gt;$AZ$31,SUMIF($A$9:$A$108,A48,$W$9:$W$108)-$AZ$31,""))</f>
      </c>
      <c r="P48" s="46">
        <f>IF(OR(BA48&lt;&gt;1,AB48&lt;&gt;""),"",IF((SUMIF($A$9:$A$108,A48,$W$9:$W$108)-SUMIF($A$9:$A$108,A48,$AF$9:$AF$108))&gt;$AZ$31,(SUMIF($A$9:$A$108,A48,$W$9:$W$108)-SUMIF($A$9:$A$108,A48,$AF$9:$AF$108))-$AZ$31,""))</f>
      </c>
      <c r="Q48" s="46">
        <f>IF(OR(BA48&lt;&gt;1,AB48&lt;&gt;"",O48=""),"",IF(O48&gt;SUMIF($A$9:$A$108,A48,$AF$9:$AF$108),SUMIF($A$9:$A$108,A48,$AF$9:$AF$108),O48))</f>
      </c>
      <c r="R48" s="46">
        <f>IF(OR(BA48&lt;&gt;1,AB48=""),"",(SUMIF($A$9:$A$108,A48,$W$9:$W$108)-SUMIF($A$9:$A$108,A48,$AF$9:$AF$108))-IF(U48="",0,U48))</f>
      </c>
      <c r="S48" s="46">
        <f>IF(OR(BA48&lt;&gt;1,AB48="",SUMIF($A$9:$A$108,A48,$AF$9:$AF$108)=0),"",SUMIF($A$9:$A$108,A48,$AF$9:$AF$108)-IF(V48="",0,V48))</f>
      </c>
      <c r="T48" s="46">
        <f>IF(OR(BA48&lt;&gt;1,AB48=""),"",IF(SUMIF($A$9:$A$108,A48,$W$9:$W$108)&gt;$AZ$31,SUMIF($A$9:$A$108,A48,$W$9:$W$108)-$AZ$31,""))</f>
      </c>
      <c r="U48" s="46">
        <f>IF(OR(BA48&lt;&gt;1,AB48=""),"",IF((SUMIF($A$9:$A$108,A48,$W$9:$W$108)-SUMIF($A$9:$A$108,A48,$AF$9:$AF$108))&gt;$AZ$31,(SUMIF($A$9:$A$108,A48,$W$9:$W$108)-SUMIF($A$9:$A$108,A48,$AF$9:$AF$108))-$AZ$31,""))</f>
      </c>
      <c r="V48" s="46">
        <f>IF(OR(BA48&lt;&gt;1,AB48="",T48=""),"",IF(T48&gt;SUMIF($A$9:$A$108,A48,$AF$9:$AF$108),SUMIF($A$9:$A$108,A48,$AF$9:$AF$108),T48))</f>
      </c>
      <c r="W48" s="46" t="str">
        <f t="shared" si="8"/>
        <v/>
      </c>
      <c r="X48" s="27"/>
      <c r="Y48" s="46" t="str">
        <f t="shared" si="28"/>
        <v/>
      </c>
      <c r="Z48" s="46" t="str">
        <f t="shared" si="9"/>
        <v/>
      </c>
      <c r="AA48" s="46" t="str">
        <f t="shared" si="10"/>
        <v/>
      </c>
      <c r="AB48" s="46" t="str">
        <f t="shared" si="29"/>
        <v/>
      </c>
      <c r="AC48" s="46" t="str">
        <f t="shared" si="11"/>
        <v/>
      </c>
      <c r="AD48" s="46" t="str">
        <f t="shared" si="12"/>
        <v/>
      </c>
      <c r="AE48" s="46" t="str">
        <f t="shared" si="30"/>
        <v/>
      </c>
      <c r="AF48" s="46" t="str">
        <f t="shared" si="31"/>
        <v/>
      </c>
      <c r="AG48" s="34" t="str">
        <f t="shared" si="13"/>
        <v/>
      </c>
      <c r="AH48" s="34" t="str">
        <f t="shared" si="14"/>
        <v/>
      </c>
      <c r="AI48" s="34" t="str">
        <f t="shared" si="15"/>
        <v/>
      </c>
      <c r="AJ48" s="34" t="str">
        <f t="shared" si="32"/>
        <v/>
      </c>
      <c r="AK48" s="34" t="str">
        <f t="shared" si="33"/>
        <v/>
      </c>
      <c r="AL48" s="34" t="str">
        <f t="shared" si="16"/>
        <v/>
      </c>
      <c r="AM48" s="34" t="str">
        <f t="shared" si="17"/>
        <v/>
      </c>
      <c r="AN48" s="34" t="str">
        <f t="shared" si="18"/>
        <v/>
      </c>
      <c r="AO48" s="34" t="str">
        <f t="shared" si="19"/>
        <v/>
      </c>
      <c r="AP48" s="34" t="str">
        <f t="shared" si="20"/>
        <v/>
      </c>
      <c r="AQ48" s="34" t="str">
        <f t="shared" si="21"/>
        <v/>
      </c>
      <c r="AR48" s="34" t="str">
        <f t="shared" si="22"/>
        <v/>
      </c>
      <c r="AS48" s="34" t="str">
        <f t="shared" si="34"/>
        <v/>
      </c>
      <c r="AT48" s="23"/>
      <c r="AZ48" s="35"/>
      <c r="BA48" s="0">
        <f>IF(OR(A48="",NOT(ISNUMBER(W48))),0,IF(COUNTIFS($A$9:A48,A48,$W$9:W48,"&gt;=0")=1,1,0))</f>
      </c>
    </row>
    <row r="49" spans="1:53" x14ac:dyDescent="0.15">
      <c r="A49" s="26"/>
      <c r="B49" s="1"/>
      <c r="C49" s="6"/>
      <c r="D49" s="7"/>
      <c r="E49" s="7"/>
      <c r="F49" s="52"/>
      <c r="G49" s="3"/>
      <c r="H49" s="3"/>
      <c r="I49" s="60" t="str">
        <f t="shared" si="23"/>
        <v/>
      </c>
      <c r="J49" s="46" t="str">
        <f t="shared" si="0"/>
        <v/>
      </c>
      <c r="K49" s="46" t="str">
        <f t="shared" si="36"/>
        <v/>
      </c>
      <c r="L49" s="46" t="str">
        <f t="shared" si="37"/>
        <v/>
      </c>
      <c r="M49" s="46">
        <f>IF(OR(BA49&lt;&gt;1,AB49&lt;&gt;""),"",(SUMIF($A$9:$A$108,A49,$W$9:$W$108)-SUMIF($A$9:$A$108,A49,$AF$9:$AF$108))-IF(P49="",0,P49))</f>
      </c>
      <c r="N49" s="46">
        <f>IF(OR(BA49&lt;&gt;1,AB49&lt;&gt;"",SUMIF($A$9:$A$108,A49,$AF$9:$AF$108)=0),"",SUMIF($A$9:$A$108,A49,$AF$9:$AF$108)-IF(Q49="",0,Q49))</f>
      </c>
      <c r="O49" s="46">
        <f>IF(OR(BA49&lt;&gt;1,AB49&lt;&gt;""),"",IF(SUMIF($A$9:$A$108,A49,$W$9:$W$108)&gt;$AZ$31,SUMIF($A$9:$A$108,A49,$W$9:$W$108)-$AZ$31,""))</f>
      </c>
      <c r="P49" s="46">
        <f>IF(OR(BA49&lt;&gt;1,AB49&lt;&gt;""),"",IF((SUMIF($A$9:$A$108,A49,$W$9:$W$108)-SUMIF($A$9:$A$108,A49,$AF$9:$AF$108))&gt;$AZ$31,(SUMIF($A$9:$A$108,A49,$W$9:$W$108)-SUMIF($A$9:$A$108,A49,$AF$9:$AF$108))-$AZ$31,""))</f>
      </c>
      <c r="Q49" s="46">
        <f>IF(OR(BA49&lt;&gt;1,AB49&lt;&gt;"",O49=""),"",IF(O49&gt;SUMIF($A$9:$A$108,A49,$AF$9:$AF$108),SUMIF($A$9:$A$108,A49,$AF$9:$AF$108),O49))</f>
      </c>
      <c r="R49" s="46">
        <f>IF(OR(BA49&lt;&gt;1,AB49=""),"",(SUMIF($A$9:$A$108,A49,$W$9:$W$108)-SUMIF($A$9:$A$108,A49,$AF$9:$AF$108))-IF(U49="",0,U49))</f>
      </c>
      <c r="S49" s="46">
        <f>IF(OR(BA49&lt;&gt;1,AB49="",SUMIF($A$9:$A$108,A49,$AF$9:$AF$108)=0),"",SUMIF($A$9:$A$108,A49,$AF$9:$AF$108)-IF(V49="",0,V49))</f>
      </c>
      <c r="T49" s="46">
        <f>IF(OR(BA49&lt;&gt;1,AB49=""),"",IF(SUMIF($A$9:$A$108,A49,$W$9:$W$108)&gt;$AZ$31,SUMIF($A$9:$A$108,A49,$W$9:$W$108)-$AZ$31,""))</f>
      </c>
      <c r="U49" s="46">
        <f>IF(OR(BA49&lt;&gt;1,AB49=""),"",IF((SUMIF($A$9:$A$108,A49,$W$9:$W$108)-SUMIF($A$9:$A$108,A49,$AF$9:$AF$108))&gt;$AZ$31,(SUMIF($A$9:$A$108,A49,$W$9:$W$108)-SUMIF($A$9:$A$108,A49,$AF$9:$AF$108))-$AZ$31,""))</f>
      </c>
      <c r="V49" s="46">
        <f>IF(OR(BA49&lt;&gt;1,AB49="",T49=""),"",IF(T49&gt;SUMIF($A$9:$A$108,A49,$AF$9:$AF$108),SUMIF($A$9:$A$108,A49,$AF$9:$AF$108),T49))</f>
      </c>
      <c r="W49" s="46" t="str">
        <f t="shared" si="8"/>
        <v/>
      </c>
      <c r="X49" s="27"/>
      <c r="Y49" s="46" t="str">
        <f t="shared" si="28"/>
        <v/>
      </c>
      <c r="Z49" s="46" t="str">
        <f t="shared" si="9"/>
        <v/>
      </c>
      <c r="AA49" s="46" t="str">
        <f t="shared" si="10"/>
        <v/>
      </c>
      <c r="AB49" s="46" t="str">
        <f t="shared" si="29"/>
        <v/>
      </c>
      <c r="AC49" s="46" t="str">
        <f t="shared" si="11"/>
        <v/>
      </c>
      <c r="AD49" s="46" t="str">
        <f t="shared" si="12"/>
        <v/>
      </c>
      <c r="AE49" s="46" t="str">
        <f t="shared" si="30"/>
        <v/>
      </c>
      <c r="AF49" s="46" t="str">
        <f t="shared" si="31"/>
        <v/>
      </c>
      <c r="AG49" s="34" t="str">
        <f t="shared" si="13"/>
        <v/>
      </c>
      <c r="AH49" s="34" t="str">
        <f t="shared" si="14"/>
        <v/>
      </c>
      <c r="AI49" s="34" t="str">
        <f t="shared" si="15"/>
        <v/>
      </c>
      <c r="AJ49" s="34" t="str">
        <f t="shared" si="32"/>
        <v/>
      </c>
      <c r="AK49" s="34" t="str">
        <f t="shared" si="33"/>
        <v/>
      </c>
      <c r="AL49" s="34" t="str">
        <f t="shared" si="16"/>
        <v/>
      </c>
      <c r="AM49" s="34" t="str">
        <f t="shared" si="17"/>
        <v/>
      </c>
      <c r="AN49" s="34" t="str">
        <f t="shared" si="18"/>
        <v/>
      </c>
      <c r="AO49" s="34" t="str">
        <f t="shared" si="19"/>
        <v/>
      </c>
      <c r="AP49" s="34" t="str">
        <f t="shared" si="20"/>
        <v/>
      </c>
      <c r="AQ49" s="34" t="str">
        <f t="shared" si="21"/>
        <v/>
      </c>
      <c r="AR49" s="34" t="str">
        <f t="shared" si="22"/>
        <v/>
      </c>
      <c r="AS49" s="34" t="str">
        <f t="shared" si="34"/>
        <v/>
      </c>
      <c r="AT49" s="23"/>
      <c r="AZ49" s="35"/>
      <c r="BA49" s="0">
        <f>IF(OR(A49="",NOT(ISNUMBER(W49))),0,IF(COUNTIFS($A$9:A49,A49,$W$9:W49,"&gt;=0")=1,1,0))</f>
      </c>
    </row>
    <row r="50" spans="1:53" x14ac:dyDescent="0.15">
      <c r="A50" s="26"/>
      <c r="B50" s="1"/>
      <c r="C50" s="6"/>
      <c r="D50" s="7"/>
      <c r="E50" s="7"/>
      <c r="F50" s="52"/>
      <c r="G50" s="3"/>
      <c r="H50" s="3"/>
      <c r="I50" s="60" t="str">
        <f t="shared" si="23"/>
        <v/>
      </c>
      <c r="J50" s="46" t="str">
        <f t="shared" si="0"/>
        <v/>
      </c>
      <c r="K50" s="46" t="str">
        <f t="shared" si="36"/>
        <v/>
      </c>
      <c r="L50" s="46" t="str">
        <f t="shared" si="37"/>
        <v/>
      </c>
      <c r="M50" s="46">
        <f>IF(OR(BA50&lt;&gt;1,AB50&lt;&gt;""),"",(SUMIF($A$9:$A$108,A50,$W$9:$W$108)-SUMIF($A$9:$A$108,A50,$AF$9:$AF$108))-IF(P50="",0,P50))</f>
      </c>
      <c r="N50" s="46">
        <f>IF(OR(BA50&lt;&gt;1,AB50&lt;&gt;"",SUMIF($A$9:$A$108,A50,$AF$9:$AF$108)=0),"",SUMIF($A$9:$A$108,A50,$AF$9:$AF$108)-IF(Q50="",0,Q50))</f>
      </c>
      <c r="O50" s="46">
        <f>IF(OR(BA50&lt;&gt;1,AB50&lt;&gt;""),"",IF(SUMIF($A$9:$A$108,A50,$W$9:$W$108)&gt;$AZ$31,SUMIF($A$9:$A$108,A50,$W$9:$W$108)-$AZ$31,""))</f>
      </c>
      <c r="P50" s="46">
        <f>IF(OR(BA50&lt;&gt;1,AB50&lt;&gt;""),"",IF((SUMIF($A$9:$A$108,A50,$W$9:$W$108)-SUMIF($A$9:$A$108,A50,$AF$9:$AF$108))&gt;$AZ$31,(SUMIF($A$9:$A$108,A50,$W$9:$W$108)-SUMIF($A$9:$A$108,A50,$AF$9:$AF$108))-$AZ$31,""))</f>
      </c>
      <c r="Q50" s="46">
        <f>IF(OR(BA50&lt;&gt;1,AB50&lt;&gt;"",O50=""),"",IF(O50&gt;SUMIF($A$9:$A$108,A50,$AF$9:$AF$108),SUMIF($A$9:$A$108,A50,$AF$9:$AF$108),O50))</f>
      </c>
      <c r="R50" s="46">
        <f>IF(OR(BA50&lt;&gt;1,AB50=""),"",(SUMIF($A$9:$A$108,A50,$W$9:$W$108)-SUMIF($A$9:$A$108,A50,$AF$9:$AF$108))-IF(U50="",0,U50))</f>
      </c>
      <c r="S50" s="46">
        <f>IF(OR(BA50&lt;&gt;1,AB50="",SUMIF($A$9:$A$108,A50,$AF$9:$AF$108)=0),"",SUMIF($A$9:$A$108,A50,$AF$9:$AF$108)-IF(V50="",0,V50))</f>
      </c>
      <c r="T50" s="46">
        <f>IF(OR(BA50&lt;&gt;1,AB50=""),"",IF(SUMIF($A$9:$A$108,A50,$W$9:$W$108)&gt;$AZ$31,SUMIF($A$9:$A$108,A50,$W$9:$W$108)-$AZ$31,""))</f>
      </c>
      <c r="U50" s="46">
        <f>IF(OR(BA50&lt;&gt;1,AB50=""),"",IF((SUMIF($A$9:$A$108,A50,$W$9:$W$108)-SUMIF($A$9:$A$108,A50,$AF$9:$AF$108))&gt;$AZ$31,(SUMIF($A$9:$A$108,A50,$W$9:$W$108)-SUMIF($A$9:$A$108,A50,$AF$9:$AF$108))-$AZ$31,""))</f>
      </c>
      <c r="V50" s="46">
        <f>IF(OR(BA50&lt;&gt;1,AB50="",T50=""),"",IF(T50&gt;SUMIF($A$9:$A$108,A50,$AF$9:$AF$108),SUMIF($A$9:$A$108,A50,$AF$9:$AF$108),T50))</f>
      </c>
      <c r="W50" s="46" t="str">
        <f t="shared" si="8"/>
        <v/>
      </c>
      <c r="X50" s="27"/>
      <c r="Y50" s="46" t="str">
        <f t="shared" si="28"/>
        <v/>
      </c>
      <c r="Z50" s="46" t="str">
        <f t="shared" si="9"/>
        <v/>
      </c>
      <c r="AA50" s="46" t="str">
        <f t="shared" si="10"/>
        <v/>
      </c>
      <c r="AB50" s="46" t="str">
        <f t="shared" si="29"/>
        <v/>
      </c>
      <c r="AC50" s="46" t="str">
        <f t="shared" si="11"/>
        <v/>
      </c>
      <c r="AD50" s="46" t="str">
        <f t="shared" si="12"/>
        <v/>
      </c>
      <c r="AE50" s="46" t="str">
        <f t="shared" si="30"/>
        <v/>
      </c>
      <c r="AF50" s="46" t="str">
        <f t="shared" si="31"/>
        <v/>
      </c>
      <c r="AG50" s="34" t="str">
        <f t="shared" si="13"/>
        <v/>
      </c>
      <c r="AH50" s="34" t="str">
        <f t="shared" si="14"/>
        <v/>
      </c>
      <c r="AI50" s="34" t="str">
        <f t="shared" si="15"/>
        <v/>
      </c>
      <c r="AJ50" s="34" t="str">
        <f t="shared" si="32"/>
        <v/>
      </c>
      <c r="AK50" s="34" t="str">
        <f t="shared" si="33"/>
        <v/>
      </c>
      <c r="AL50" s="34" t="str">
        <f t="shared" si="16"/>
        <v/>
      </c>
      <c r="AM50" s="34" t="str">
        <f t="shared" si="17"/>
        <v/>
      </c>
      <c r="AN50" s="34" t="str">
        <f t="shared" si="18"/>
        <v/>
      </c>
      <c r="AO50" s="34" t="str">
        <f t="shared" si="19"/>
        <v/>
      </c>
      <c r="AP50" s="34" t="str">
        <f t="shared" si="20"/>
        <v/>
      </c>
      <c r="AQ50" s="34" t="str">
        <f t="shared" si="21"/>
        <v/>
      </c>
      <c r="AR50" s="34" t="str">
        <f t="shared" si="22"/>
        <v/>
      </c>
      <c r="AS50" s="34" t="str">
        <f t="shared" si="34"/>
        <v/>
      </c>
      <c r="AT50" s="23"/>
      <c r="AZ50" s="35"/>
      <c r="BA50" s="0">
        <f>IF(OR(A50="",NOT(ISNUMBER(W50))),0,IF(COUNTIFS($A$9:A50,A50,$W$9:W50,"&gt;=0")=1,1,0))</f>
      </c>
    </row>
    <row r="51" spans="1:53" x14ac:dyDescent="0.15">
      <c r="A51" s="26"/>
      <c r="B51" s="1"/>
      <c r="C51" s="6"/>
      <c r="D51" s="7"/>
      <c r="E51" s="7"/>
      <c r="F51" s="52"/>
      <c r="G51" s="3"/>
      <c r="H51" s="3"/>
      <c r="I51" s="60" t="str">
        <f t="shared" si="23"/>
        <v/>
      </c>
      <c r="J51" s="46" t="str">
        <f t="shared" si="0"/>
        <v/>
      </c>
      <c r="K51" s="46" t="str">
        <f t="shared" si="36"/>
        <v/>
      </c>
      <c r="L51" s="46" t="str">
        <f t="shared" si="37"/>
        <v/>
      </c>
      <c r="M51" s="46">
        <f>IF(OR(BA51&lt;&gt;1,AB51&lt;&gt;""),"",(SUMIF($A$9:$A$108,A51,$W$9:$W$108)-SUMIF($A$9:$A$108,A51,$AF$9:$AF$108))-IF(P51="",0,P51))</f>
      </c>
      <c r="N51" s="46">
        <f>IF(OR(BA51&lt;&gt;1,AB51&lt;&gt;"",SUMIF($A$9:$A$108,A51,$AF$9:$AF$108)=0),"",SUMIF($A$9:$A$108,A51,$AF$9:$AF$108)-IF(Q51="",0,Q51))</f>
      </c>
      <c r="O51" s="46">
        <f>IF(OR(BA51&lt;&gt;1,AB51&lt;&gt;""),"",IF(SUMIF($A$9:$A$108,A51,$W$9:$W$108)&gt;$AZ$31,SUMIF($A$9:$A$108,A51,$W$9:$W$108)-$AZ$31,""))</f>
      </c>
      <c r="P51" s="46">
        <f>IF(OR(BA51&lt;&gt;1,AB51&lt;&gt;""),"",IF((SUMIF($A$9:$A$108,A51,$W$9:$W$108)-SUMIF($A$9:$A$108,A51,$AF$9:$AF$108))&gt;$AZ$31,(SUMIF($A$9:$A$108,A51,$W$9:$W$108)-SUMIF($A$9:$A$108,A51,$AF$9:$AF$108))-$AZ$31,""))</f>
      </c>
      <c r="Q51" s="46">
        <f>IF(OR(BA51&lt;&gt;1,AB51&lt;&gt;"",O51=""),"",IF(O51&gt;SUMIF($A$9:$A$108,A51,$AF$9:$AF$108),SUMIF($A$9:$A$108,A51,$AF$9:$AF$108),O51))</f>
      </c>
      <c r="R51" s="46">
        <f>IF(OR(BA51&lt;&gt;1,AB51=""),"",(SUMIF($A$9:$A$108,A51,$W$9:$W$108)-SUMIF($A$9:$A$108,A51,$AF$9:$AF$108))-IF(U51="",0,U51))</f>
      </c>
      <c r="S51" s="46">
        <f>IF(OR(BA51&lt;&gt;1,AB51="",SUMIF($A$9:$A$108,A51,$AF$9:$AF$108)=0),"",SUMIF($A$9:$A$108,A51,$AF$9:$AF$108)-IF(V51="",0,V51))</f>
      </c>
      <c r="T51" s="46">
        <f>IF(OR(BA51&lt;&gt;1,AB51=""),"",IF(SUMIF($A$9:$A$108,A51,$W$9:$W$108)&gt;$AZ$31,SUMIF($A$9:$A$108,A51,$W$9:$W$108)-$AZ$31,""))</f>
      </c>
      <c r="U51" s="46">
        <f>IF(OR(BA51&lt;&gt;1,AB51=""),"",IF((SUMIF($A$9:$A$108,A51,$W$9:$W$108)-SUMIF($A$9:$A$108,A51,$AF$9:$AF$108))&gt;$AZ$31,(SUMIF($A$9:$A$108,A51,$W$9:$W$108)-SUMIF($A$9:$A$108,A51,$AF$9:$AF$108))-$AZ$31,""))</f>
      </c>
      <c r="V51" s="46">
        <f>IF(OR(BA51&lt;&gt;1,AB51="",T51=""),"",IF(T51&gt;SUMIF($A$9:$A$108,A51,$AF$9:$AF$108),SUMIF($A$9:$A$108,A51,$AF$9:$AF$108),T51))</f>
      </c>
      <c r="W51" s="46" t="str">
        <f t="shared" si="8"/>
        <v/>
      </c>
      <c r="X51" s="27"/>
      <c r="Y51" s="46" t="str">
        <f t="shared" si="28"/>
        <v/>
      </c>
      <c r="Z51" s="46" t="str">
        <f t="shared" si="9"/>
        <v/>
      </c>
      <c r="AA51" s="46" t="str">
        <f t="shared" si="10"/>
        <v/>
      </c>
      <c r="AB51" s="46" t="str">
        <f t="shared" si="29"/>
        <v/>
      </c>
      <c r="AC51" s="46" t="str">
        <f t="shared" si="11"/>
        <v/>
      </c>
      <c r="AD51" s="46" t="str">
        <f t="shared" si="12"/>
        <v/>
      </c>
      <c r="AE51" s="46" t="str">
        <f t="shared" si="30"/>
        <v/>
      </c>
      <c r="AF51" s="46" t="str">
        <f t="shared" si="31"/>
        <v/>
      </c>
      <c r="AG51" s="34" t="str">
        <f t="shared" si="13"/>
        <v/>
      </c>
      <c r="AH51" s="34" t="str">
        <f t="shared" si="14"/>
        <v/>
      </c>
      <c r="AI51" s="34" t="str">
        <f t="shared" si="15"/>
        <v/>
      </c>
      <c r="AJ51" s="34" t="str">
        <f t="shared" si="32"/>
        <v/>
      </c>
      <c r="AK51" s="34" t="str">
        <f t="shared" si="33"/>
        <v/>
      </c>
      <c r="AL51" s="34" t="str">
        <f t="shared" si="16"/>
        <v/>
      </c>
      <c r="AM51" s="34" t="str">
        <f t="shared" si="17"/>
        <v/>
      </c>
      <c r="AN51" s="34" t="str">
        <f t="shared" si="18"/>
        <v/>
      </c>
      <c r="AO51" s="34" t="str">
        <f t="shared" si="19"/>
        <v/>
      </c>
      <c r="AP51" s="34" t="str">
        <f t="shared" si="20"/>
        <v/>
      </c>
      <c r="AQ51" s="34" t="str">
        <f t="shared" si="21"/>
        <v/>
      </c>
      <c r="AR51" s="34" t="str">
        <f t="shared" si="22"/>
        <v/>
      </c>
      <c r="AS51" s="34" t="str">
        <f t="shared" si="34"/>
        <v/>
      </c>
      <c r="AT51" s="23"/>
      <c r="AZ51" s="35"/>
      <c r="BA51" s="0">
        <f>IF(OR(A51="",NOT(ISNUMBER(W51))),0,IF(COUNTIFS($A$9:A51,A51,$W$9:W51,"&gt;=0")=1,1,0))</f>
      </c>
    </row>
    <row r="52" spans="1:53" x14ac:dyDescent="0.15">
      <c r="A52" s="26"/>
      <c r="B52" s="1"/>
      <c r="C52" s="6"/>
      <c r="D52" s="7"/>
      <c r="E52" s="7"/>
      <c r="F52" s="52"/>
      <c r="G52" s="3"/>
      <c r="H52" s="3"/>
      <c r="I52" s="60" t="str">
        <f t="shared" si="23"/>
        <v/>
      </c>
      <c r="J52" s="46" t="str">
        <f t="shared" si="0"/>
        <v/>
      </c>
      <c r="K52" s="46" t="str">
        <f t="shared" si="36"/>
        <v/>
      </c>
      <c r="L52" s="46" t="str">
        <f t="shared" si="37"/>
        <v/>
      </c>
      <c r="M52" s="46">
        <f>IF(OR(BA52&lt;&gt;1,AB52&lt;&gt;""),"",(SUMIF($A$9:$A$108,A52,$W$9:$W$108)-SUMIF($A$9:$A$108,A52,$AF$9:$AF$108))-IF(P52="",0,P52))</f>
      </c>
      <c r="N52" s="46">
        <f>IF(OR(BA52&lt;&gt;1,AB52&lt;&gt;"",SUMIF($A$9:$A$108,A52,$AF$9:$AF$108)=0),"",SUMIF($A$9:$A$108,A52,$AF$9:$AF$108)-IF(Q52="",0,Q52))</f>
      </c>
      <c r="O52" s="46">
        <f>IF(OR(BA52&lt;&gt;1,AB52&lt;&gt;""),"",IF(SUMIF($A$9:$A$108,A52,$W$9:$W$108)&gt;$AZ$31,SUMIF($A$9:$A$108,A52,$W$9:$W$108)-$AZ$31,""))</f>
      </c>
      <c r="P52" s="46">
        <f>IF(OR(BA52&lt;&gt;1,AB52&lt;&gt;""),"",IF((SUMIF($A$9:$A$108,A52,$W$9:$W$108)-SUMIF($A$9:$A$108,A52,$AF$9:$AF$108))&gt;$AZ$31,(SUMIF($A$9:$A$108,A52,$W$9:$W$108)-SUMIF($A$9:$A$108,A52,$AF$9:$AF$108))-$AZ$31,""))</f>
      </c>
      <c r="Q52" s="46">
        <f>IF(OR(BA52&lt;&gt;1,AB52&lt;&gt;"",O52=""),"",IF(O52&gt;SUMIF($A$9:$A$108,A52,$AF$9:$AF$108),SUMIF($A$9:$A$108,A52,$AF$9:$AF$108),O52))</f>
      </c>
      <c r="R52" s="46">
        <f>IF(OR(BA52&lt;&gt;1,AB52=""),"",(SUMIF($A$9:$A$108,A52,$W$9:$W$108)-SUMIF($A$9:$A$108,A52,$AF$9:$AF$108))-IF(U52="",0,U52))</f>
      </c>
      <c r="S52" s="46">
        <f>IF(OR(BA52&lt;&gt;1,AB52="",SUMIF($A$9:$A$108,A52,$AF$9:$AF$108)=0),"",SUMIF($A$9:$A$108,A52,$AF$9:$AF$108)-IF(V52="",0,V52))</f>
      </c>
      <c r="T52" s="46">
        <f>IF(OR(BA52&lt;&gt;1,AB52=""),"",IF(SUMIF($A$9:$A$108,A52,$W$9:$W$108)&gt;$AZ$31,SUMIF($A$9:$A$108,A52,$W$9:$W$108)-$AZ$31,""))</f>
      </c>
      <c r="U52" s="46">
        <f>IF(OR(BA52&lt;&gt;1,AB52=""),"",IF((SUMIF($A$9:$A$108,A52,$W$9:$W$108)-SUMIF($A$9:$A$108,A52,$AF$9:$AF$108))&gt;$AZ$31,(SUMIF($A$9:$A$108,A52,$W$9:$W$108)-SUMIF($A$9:$A$108,A52,$AF$9:$AF$108))-$AZ$31,""))</f>
      </c>
      <c r="V52" s="46">
        <f>IF(OR(BA52&lt;&gt;1,AB52="",T52=""),"",IF(T52&gt;SUMIF($A$9:$A$108,A52,$AF$9:$AF$108),SUMIF($A$9:$A$108,A52,$AF$9:$AF$108),T52))</f>
      </c>
      <c r="W52" s="46" t="str">
        <f t="shared" si="8"/>
        <v/>
      </c>
      <c r="X52" s="27"/>
      <c r="Y52" s="46" t="str">
        <f t="shared" si="28"/>
        <v/>
      </c>
      <c r="Z52" s="46" t="str">
        <f t="shared" si="9"/>
        <v/>
      </c>
      <c r="AA52" s="46" t="str">
        <f t="shared" si="10"/>
        <v/>
      </c>
      <c r="AB52" s="46" t="str">
        <f t="shared" si="29"/>
        <v/>
      </c>
      <c r="AC52" s="46" t="str">
        <f t="shared" si="11"/>
        <v/>
      </c>
      <c r="AD52" s="46" t="str">
        <f t="shared" si="12"/>
        <v/>
      </c>
      <c r="AE52" s="46" t="str">
        <f t="shared" si="30"/>
        <v/>
      </c>
      <c r="AF52" s="46" t="str">
        <f t="shared" si="31"/>
        <v/>
      </c>
      <c r="AG52" s="34" t="str">
        <f t="shared" si="13"/>
        <v/>
      </c>
      <c r="AH52" s="34" t="str">
        <f t="shared" si="14"/>
        <v/>
      </c>
      <c r="AI52" s="34" t="str">
        <f t="shared" si="15"/>
        <v/>
      </c>
      <c r="AJ52" s="34" t="str">
        <f t="shared" si="32"/>
        <v/>
      </c>
      <c r="AK52" s="34" t="str">
        <f t="shared" si="33"/>
        <v/>
      </c>
      <c r="AL52" s="34" t="str">
        <f t="shared" si="16"/>
        <v/>
      </c>
      <c r="AM52" s="34" t="str">
        <f t="shared" si="17"/>
        <v/>
      </c>
      <c r="AN52" s="34" t="str">
        <f t="shared" si="18"/>
        <v/>
      </c>
      <c r="AO52" s="34" t="str">
        <f t="shared" si="19"/>
        <v/>
      </c>
      <c r="AP52" s="34" t="str">
        <f t="shared" si="20"/>
        <v/>
      </c>
      <c r="AQ52" s="34" t="str">
        <f t="shared" si="21"/>
        <v/>
      </c>
      <c r="AR52" s="34" t="str">
        <f t="shared" si="22"/>
        <v/>
      </c>
      <c r="AS52" s="34" t="str">
        <f t="shared" si="34"/>
        <v/>
      </c>
      <c r="AT52" s="23"/>
      <c r="AZ52" s="35"/>
      <c r="BA52" s="0">
        <f>IF(OR(A52="",NOT(ISNUMBER(W52))),0,IF(COUNTIFS($A$9:A52,A52,$W$9:W52,"&gt;=0")=1,1,0))</f>
      </c>
    </row>
    <row r="53" spans="1:53" x14ac:dyDescent="0.15">
      <c r="A53" s="26"/>
      <c r="B53" s="1"/>
      <c r="C53" s="6"/>
      <c r="D53" s="7"/>
      <c r="E53" s="7"/>
      <c r="F53" s="52"/>
      <c r="G53" s="3"/>
      <c r="H53" s="3"/>
      <c r="I53" s="60" t="str">
        <f t="shared" si="23"/>
        <v/>
      </c>
      <c r="J53" s="46" t="str">
        <f t="shared" si="0"/>
        <v/>
      </c>
      <c r="K53" s="46" t="str">
        <f t="shared" si="36"/>
        <v/>
      </c>
      <c r="L53" s="46" t="str">
        <f t="shared" si="37"/>
        <v/>
      </c>
      <c r="M53" s="46">
        <f>IF(OR(BA53&lt;&gt;1,AB53&lt;&gt;""),"",(SUMIF($A$9:$A$108,A53,$W$9:$W$108)-SUMIF($A$9:$A$108,A53,$AF$9:$AF$108))-IF(P53="",0,P53))</f>
      </c>
      <c r="N53" s="46">
        <f>IF(OR(BA53&lt;&gt;1,AB53&lt;&gt;"",SUMIF($A$9:$A$108,A53,$AF$9:$AF$108)=0),"",SUMIF($A$9:$A$108,A53,$AF$9:$AF$108)-IF(Q53="",0,Q53))</f>
      </c>
      <c r="O53" s="46">
        <f>IF(OR(BA53&lt;&gt;1,AB53&lt;&gt;""),"",IF(SUMIF($A$9:$A$108,A53,$W$9:$W$108)&gt;$AZ$31,SUMIF($A$9:$A$108,A53,$W$9:$W$108)-$AZ$31,""))</f>
      </c>
      <c r="P53" s="46">
        <f>IF(OR(BA53&lt;&gt;1,AB53&lt;&gt;""),"",IF((SUMIF($A$9:$A$108,A53,$W$9:$W$108)-SUMIF($A$9:$A$108,A53,$AF$9:$AF$108))&gt;$AZ$31,(SUMIF($A$9:$A$108,A53,$W$9:$W$108)-SUMIF($A$9:$A$108,A53,$AF$9:$AF$108))-$AZ$31,""))</f>
      </c>
      <c r="Q53" s="46">
        <f>IF(OR(BA53&lt;&gt;1,AB53&lt;&gt;"",O53=""),"",IF(O53&gt;SUMIF($A$9:$A$108,A53,$AF$9:$AF$108),SUMIF($A$9:$A$108,A53,$AF$9:$AF$108),O53))</f>
      </c>
      <c r="R53" s="46">
        <f>IF(OR(BA53&lt;&gt;1,AB53=""),"",(SUMIF($A$9:$A$108,A53,$W$9:$W$108)-SUMIF($A$9:$A$108,A53,$AF$9:$AF$108))-IF(U53="",0,U53))</f>
      </c>
      <c r="S53" s="46">
        <f>IF(OR(BA53&lt;&gt;1,AB53="",SUMIF($A$9:$A$108,A53,$AF$9:$AF$108)=0),"",SUMIF($A$9:$A$108,A53,$AF$9:$AF$108)-IF(V53="",0,V53))</f>
      </c>
      <c r="T53" s="46">
        <f>IF(OR(BA53&lt;&gt;1,AB53=""),"",IF(SUMIF($A$9:$A$108,A53,$W$9:$W$108)&gt;$AZ$31,SUMIF($A$9:$A$108,A53,$W$9:$W$108)-$AZ$31,""))</f>
      </c>
      <c r="U53" s="46">
        <f>IF(OR(BA53&lt;&gt;1,AB53=""),"",IF((SUMIF($A$9:$A$108,A53,$W$9:$W$108)-SUMIF($A$9:$A$108,A53,$AF$9:$AF$108))&gt;$AZ$31,(SUMIF($A$9:$A$108,A53,$W$9:$W$108)-SUMIF($A$9:$A$108,A53,$AF$9:$AF$108))-$AZ$31,""))</f>
      </c>
      <c r="V53" s="46">
        <f>IF(OR(BA53&lt;&gt;1,AB53="",T53=""),"",IF(T53&gt;SUMIF($A$9:$A$108,A53,$AF$9:$AF$108),SUMIF($A$9:$A$108,A53,$AF$9:$AF$108),T53))</f>
      </c>
      <c r="W53" s="46" t="str">
        <f t="shared" si="8"/>
        <v/>
      </c>
      <c r="X53" s="27"/>
      <c r="Y53" s="46" t="str">
        <f t="shared" si="28"/>
        <v/>
      </c>
      <c r="Z53" s="46" t="str">
        <f t="shared" si="9"/>
        <v/>
      </c>
      <c r="AA53" s="46" t="str">
        <f t="shared" si="10"/>
        <v/>
      </c>
      <c r="AB53" s="46" t="str">
        <f t="shared" si="29"/>
        <v/>
      </c>
      <c r="AC53" s="46" t="str">
        <f t="shared" si="11"/>
        <v/>
      </c>
      <c r="AD53" s="46" t="str">
        <f t="shared" si="12"/>
        <v/>
      </c>
      <c r="AE53" s="46" t="str">
        <f t="shared" si="30"/>
        <v/>
      </c>
      <c r="AF53" s="46" t="str">
        <f t="shared" si="31"/>
        <v/>
      </c>
      <c r="AG53" s="34" t="str">
        <f t="shared" si="13"/>
        <v/>
      </c>
      <c r="AH53" s="34" t="str">
        <f t="shared" si="14"/>
        <v/>
      </c>
      <c r="AI53" s="34" t="str">
        <f t="shared" si="15"/>
        <v/>
      </c>
      <c r="AJ53" s="34" t="str">
        <f t="shared" si="32"/>
        <v/>
      </c>
      <c r="AK53" s="34" t="str">
        <f t="shared" si="33"/>
        <v/>
      </c>
      <c r="AL53" s="34" t="str">
        <f t="shared" si="16"/>
        <v/>
      </c>
      <c r="AM53" s="34" t="str">
        <f t="shared" si="17"/>
        <v/>
      </c>
      <c r="AN53" s="34" t="str">
        <f t="shared" si="18"/>
        <v/>
      </c>
      <c r="AO53" s="34" t="str">
        <f t="shared" si="19"/>
        <v/>
      </c>
      <c r="AP53" s="34" t="str">
        <f t="shared" si="20"/>
        <v/>
      </c>
      <c r="AQ53" s="34" t="str">
        <f t="shared" si="21"/>
        <v/>
      </c>
      <c r="AR53" s="34" t="str">
        <f t="shared" si="22"/>
        <v/>
      </c>
      <c r="AS53" s="34" t="str">
        <f t="shared" si="34"/>
        <v/>
      </c>
      <c r="AT53" s="23"/>
      <c r="AZ53" s="35"/>
      <c r="BA53" s="0">
        <f>IF(OR(A53="",NOT(ISNUMBER(W53))),0,IF(COUNTIFS($A$9:A53,A53,$W$9:W53,"&gt;=0")=1,1,0))</f>
      </c>
    </row>
    <row r="54" spans="1:53" x14ac:dyDescent="0.15">
      <c r="A54" s="26"/>
      <c r="B54" s="1"/>
      <c r="C54" s="6"/>
      <c r="D54" s="7"/>
      <c r="E54" s="7"/>
      <c r="F54" s="52"/>
      <c r="G54" s="3"/>
      <c r="H54" s="3"/>
      <c r="I54" s="60" t="str">
        <f t="shared" si="23"/>
        <v/>
      </c>
      <c r="J54" s="46" t="str">
        <f t="shared" si="0"/>
        <v/>
      </c>
      <c r="K54" s="46" t="str">
        <f t="shared" si="36"/>
        <v/>
      </c>
      <c r="L54" s="46" t="str">
        <f t="shared" si="37"/>
        <v/>
      </c>
      <c r="M54" s="46">
        <f>IF(OR(BA54&lt;&gt;1,AB54&lt;&gt;""),"",(SUMIF($A$9:$A$108,A54,$W$9:$W$108)-SUMIF($A$9:$A$108,A54,$AF$9:$AF$108))-IF(P54="",0,P54))</f>
      </c>
      <c r="N54" s="46">
        <f>IF(OR(BA54&lt;&gt;1,AB54&lt;&gt;"",SUMIF($A$9:$A$108,A54,$AF$9:$AF$108)=0),"",SUMIF($A$9:$A$108,A54,$AF$9:$AF$108)-IF(Q54="",0,Q54))</f>
      </c>
      <c r="O54" s="46">
        <f>IF(OR(BA54&lt;&gt;1,AB54&lt;&gt;""),"",IF(SUMIF($A$9:$A$108,A54,$W$9:$W$108)&gt;$AZ$31,SUMIF($A$9:$A$108,A54,$W$9:$W$108)-$AZ$31,""))</f>
      </c>
      <c r="P54" s="46">
        <f>IF(OR(BA54&lt;&gt;1,AB54&lt;&gt;""),"",IF((SUMIF($A$9:$A$108,A54,$W$9:$W$108)-SUMIF($A$9:$A$108,A54,$AF$9:$AF$108))&gt;$AZ$31,(SUMIF($A$9:$A$108,A54,$W$9:$W$108)-SUMIF($A$9:$A$108,A54,$AF$9:$AF$108))-$AZ$31,""))</f>
      </c>
      <c r="Q54" s="46">
        <f>IF(OR(BA54&lt;&gt;1,AB54&lt;&gt;"",O54=""),"",IF(O54&gt;SUMIF($A$9:$A$108,A54,$AF$9:$AF$108),SUMIF($A$9:$A$108,A54,$AF$9:$AF$108),O54))</f>
      </c>
      <c r="R54" s="46">
        <f>IF(OR(BA54&lt;&gt;1,AB54=""),"",(SUMIF($A$9:$A$108,A54,$W$9:$W$108)-SUMIF($A$9:$A$108,A54,$AF$9:$AF$108))-IF(U54="",0,U54))</f>
      </c>
      <c r="S54" s="46">
        <f>IF(OR(BA54&lt;&gt;1,AB54="",SUMIF($A$9:$A$108,A54,$AF$9:$AF$108)=0),"",SUMIF($A$9:$A$108,A54,$AF$9:$AF$108)-IF(V54="",0,V54))</f>
      </c>
      <c r="T54" s="46">
        <f>IF(OR(BA54&lt;&gt;1,AB54=""),"",IF(SUMIF($A$9:$A$108,A54,$W$9:$W$108)&gt;$AZ$31,SUMIF($A$9:$A$108,A54,$W$9:$W$108)-$AZ$31,""))</f>
      </c>
      <c r="U54" s="46">
        <f>IF(OR(BA54&lt;&gt;1,AB54=""),"",IF((SUMIF($A$9:$A$108,A54,$W$9:$W$108)-SUMIF($A$9:$A$108,A54,$AF$9:$AF$108))&gt;$AZ$31,(SUMIF($A$9:$A$108,A54,$W$9:$W$108)-SUMIF($A$9:$A$108,A54,$AF$9:$AF$108))-$AZ$31,""))</f>
      </c>
      <c r="V54" s="46">
        <f>IF(OR(BA54&lt;&gt;1,AB54="",T54=""),"",IF(T54&gt;SUMIF($A$9:$A$108,A54,$AF$9:$AF$108),SUMIF($A$9:$A$108,A54,$AF$9:$AF$108),T54))</f>
      </c>
      <c r="W54" s="46" t="str">
        <f t="shared" si="8"/>
        <v/>
      </c>
      <c r="X54" s="27"/>
      <c r="Y54" s="46" t="str">
        <f t="shared" si="28"/>
        <v/>
      </c>
      <c r="Z54" s="46" t="str">
        <f t="shared" si="9"/>
        <v/>
      </c>
      <c r="AA54" s="46" t="str">
        <f t="shared" si="10"/>
        <v/>
      </c>
      <c r="AB54" s="46" t="str">
        <f t="shared" si="29"/>
        <v/>
      </c>
      <c r="AC54" s="46" t="str">
        <f t="shared" si="11"/>
        <v/>
      </c>
      <c r="AD54" s="46" t="str">
        <f t="shared" si="12"/>
        <v/>
      </c>
      <c r="AE54" s="46" t="str">
        <f t="shared" si="30"/>
        <v/>
      </c>
      <c r="AF54" s="46" t="str">
        <f t="shared" si="31"/>
        <v/>
      </c>
      <c r="AG54" s="34" t="str">
        <f t="shared" si="13"/>
        <v/>
      </c>
      <c r="AH54" s="34" t="str">
        <f t="shared" si="14"/>
        <v/>
      </c>
      <c r="AI54" s="34" t="str">
        <f t="shared" si="15"/>
        <v/>
      </c>
      <c r="AJ54" s="34" t="str">
        <f t="shared" si="32"/>
        <v/>
      </c>
      <c r="AK54" s="34" t="str">
        <f t="shared" si="33"/>
        <v/>
      </c>
      <c r="AL54" s="34" t="str">
        <f t="shared" si="16"/>
        <v/>
      </c>
      <c r="AM54" s="34" t="str">
        <f t="shared" si="17"/>
        <v/>
      </c>
      <c r="AN54" s="34" t="str">
        <f t="shared" si="18"/>
        <v/>
      </c>
      <c r="AO54" s="34" t="str">
        <f t="shared" si="19"/>
        <v/>
      </c>
      <c r="AP54" s="34" t="str">
        <f t="shared" si="20"/>
        <v/>
      </c>
      <c r="AQ54" s="34" t="str">
        <f t="shared" si="21"/>
        <v/>
      </c>
      <c r="AR54" s="34" t="str">
        <f t="shared" si="22"/>
        <v/>
      </c>
      <c r="AS54" s="34" t="str">
        <f t="shared" si="34"/>
        <v/>
      </c>
      <c r="AT54" s="23"/>
      <c r="AZ54" s="35"/>
      <c r="BA54" s="0">
        <f>IF(OR(A54="",NOT(ISNUMBER(W54))),0,IF(COUNTIFS($A$9:A54,A54,$W$9:W54,"&gt;=0")=1,1,0))</f>
      </c>
    </row>
    <row r="55" spans="1:53" x14ac:dyDescent="0.15">
      <c r="A55" s="26"/>
      <c r="B55" s="1"/>
      <c r="C55" s="6"/>
      <c r="D55" s="7"/>
      <c r="E55" s="7"/>
      <c r="F55" s="52"/>
      <c r="G55" s="3"/>
      <c r="H55" s="3"/>
      <c r="I55" s="60" t="str">
        <f t="shared" si="23"/>
        <v/>
      </c>
      <c r="J55" s="46" t="str">
        <f t="shared" si="0"/>
        <v/>
      </c>
      <c r="K55" s="46" t="str">
        <f t="shared" si="36"/>
        <v/>
      </c>
      <c r="L55" s="46" t="str">
        <f t="shared" si="37"/>
        <v/>
      </c>
      <c r="M55" s="46">
        <f>IF(OR(BA55&lt;&gt;1,AB55&lt;&gt;""),"",(SUMIF($A$9:$A$108,A55,$W$9:$W$108)-SUMIF($A$9:$A$108,A55,$AF$9:$AF$108))-IF(P55="",0,P55))</f>
      </c>
      <c r="N55" s="46">
        <f>IF(OR(BA55&lt;&gt;1,AB55&lt;&gt;"",SUMIF($A$9:$A$108,A55,$AF$9:$AF$108)=0),"",SUMIF($A$9:$A$108,A55,$AF$9:$AF$108)-IF(Q55="",0,Q55))</f>
      </c>
      <c r="O55" s="46">
        <f>IF(OR(BA55&lt;&gt;1,AB55&lt;&gt;""),"",IF(SUMIF($A$9:$A$108,A55,$W$9:$W$108)&gt;$AZ$31,SUMIF($A$9:$A$108,A55,$W$9:$W$108)-$AZ$31,""))</f>
      </c>
      <c r="P55" s="46">
        <f>IF(OR(BA55&lt;&gt;1,AB55&lt;&gt;""),"",IF((SUMIF($A$9:$A$108,A55,$W$9:$W$108)-SUMIF($A$9:$A$108,A55,$AF$9:$AF$108))&gt;$AZ$31,(SUMIF($A$9:$A$108,A55,$W$9:$W$108)-SUMIF($A$9:$A$108,A55,$AF$9:$AF$108))-$AZ$31,""))</f>
      </c>
      <c r="Q55" s="46">
        <f>IF(OR(BA55&lt;&gt;1,AB55&lt;&gt;"",O55=""),"",IF(O55&gt;SUMIF($A$9:$A$108,A55,$AF$9:$AF$108),SUMIF($A$9:$A$108,A55,$AF$9:$AF$108),O55))</f>
      </c>
      <c r="R55" s="46">
        <f>IF(OR(BA55&lt;&gt;1,AB55=""),"",(SUMIF($A$9:$A$108,A55,$W$9:$W$108)-SUMIF($A$9:$A$108,A55,$AF$9:$AF$108))-IF(U55="",0,U55))</f>
      </c>
      <c r="S55" s="46">
        <f>IF(OR(BA55&lt;&gt;1,AB55="",SUMIF($A$9:$A$108,A55,$AF$9:$AF$108)=0),"",SUMIF($A$9:$A$108,A55,$AF$9:$AF$108)-IF(V55="",0,V55))</f>
      </c>
      <c r="T55" s="46">
        <f>IF(OR(BA55&lt;&gt;1,AB55=""),"",IF(SUMIF($A$9:$A$108,A55,$W$9:$W$108)&gt;$AZ$31,SUMIF($A$9:$A$108,A55,$W$9:$W$108)-$AZ$31,""))</f>
      </c>
      <c r="U55" s="46">
        <f>IF(OR(BA55&lt;&gt;1,AB55=""),"",IF((SUMIF($A$9:$A$108,A55,$W$9:$W$108)-SUMIF($A$9:$A$108,A55,$AF$9:$AF$108))&gt;$AZ$31,(SUMIF($A$9:$A$108,A55,$W$9:$W$108)-SUMIF($A$9:$A$108,A55,$AF$9:$AF$108))-$AZ$31,""))</f>
      </c>
      <c r="V55" s="46">
        <f>IF(OR(BA55&lt;&gt;1,AB55="",T55=""),"",IF(T55&gt;SUMIF($A$9:$A$108,A55,$AF$9:$AF$108),SUMIF($A$9:$A$108,A55,$AF$9:$AF$108),T55))</f>
      </c>
      <c r="W55" s="46" t="str">
        <f t="shared" si="8"/>
        <v/>
      </c>
      <c r="X55" s="27"/>
      <c r="Y55" s="46" t="str">
        <f t="shared" si="28"/>
        <v/>
      </c>
      <c r="Z55" s="46" t="str">
        <f t="shared" si="9"/>
        <v/>
      </c>
      <c r="AA55" s="46" t="str">
        <f t="shared" si="10"/>
        <v/>
      </c>
      <c r="AB55" s="46" t="str">
        <f t="shared" si="29"/>
        <v/>
      </c>
      <c r="AC55" s="46" t="str">
        <f t="shared" si="11"/>
        <v/>
      </c>
      <c r="AD55" s="46" t="str">
        <f t="shared" si="12"/>
        <v/>
      </c>
      <c r="AE55" s="46" t="str">
        <f t="shared" si="30"/>
        <v/>
      </c>
      <c r="AF55" s="46" t="str">
        <f t="shared" si="31"/>
        <v/>
      </c>
      <c r="AG55" s="34" t="str">
        <f t="shared" si="13"/>
        <v/>
      </c>
      <c r="AH55" s="34" t="str">
        <f t="shared" si="14"/>
        <v/>
      </c>
      <c r="AI55" s="34" t="str">
        <f t="shared" si="15"/>
        <v/>
      </c>
      <c r="AJ55" s="34" t="str">
        <f t="shared" si="32"/>
        <v/>
      </c>
      <c r="AK55" s="34" t="str">
        <f t="shared" si="33"/>
        <v/>
      </c>
      <c r="AL55" s="34" t="str">
        <f t="shared" si="16"/>
        <v/>
      </c>
      <c r="AM55" s="34" t="str">
        <f t="shared" si="17"/>
        <v/>
      </c>
      <c r="AN55" s="34" t="str">
        <f t="shared" si="18"/>
        <v/>
      </c>
      <c r="AO55" s="34" t="str">
        <f t="shared" si="19"/>
        <v/>
      </c>
      <c r="AP55" s="34" t="str">
        <f t="shared" si="20"/>
        <v/>
      </c>
      <c r="AQ55" s="34" t="str">
        <f t="shared" si="21"/>
        <v/>
      </c>
      <c r="AR55" s="34" t="str">
        <f t="shared" si="22"/>
        <v/>
      </c>
      <c r="AS55" s="34" t="str">
        <f t="shared" si="34"/>
        <v/>
      </c>
      <c r="AT55" s="23"/>
      <c r="AZ55" s="35"/>
      <c r="BA55" s="0">
        <f>IF(OR(A55="",NOT(ISNUMBER(W55))),0,IF(COUNTIFS($A$9:A55,A55,$W$9:W55,"&gt;=0")=1,1,0))</f>
      </c>
    </row>
    <row r="56" spans="1:53" x14ac:dyDescent="0.15">
      <c r="A56" s="26"/>
      <c r="B56" s="1"/>
      <c r="C56" s="6"/>
      <c r="D56" s="7"/>
      <c r="E56" s="7"/>
      <c r="F56" s="52"/>
      <c r="G56" s="3"/>
      <c r="H56" s="3"/>
      <c r="I56" s="60" t="str">
        <f t="shared" si="23"/>
        <v/>
      </c>
      <c r="J56" s="46" t="str">
        <f t="shared" si="0"/>
        <v/>
      </c>
      <c r="K56" s="46" t="str">
        <f t="shared" si="36"/>
        <v/>
      </c>
      <c r="L56" s="46" t="str">
        <f t="shared" si="37"/>
        <v/>
      </c>
      <c r="M56" s="46">
        <f>IF(OR(BA56&lt;&gt;1,AB56&lt;&gt;""),"",(SUMIF($A$9:$A$108,A56,$W$9:$W$108)-SUMIF($A$9:$A$108,A56,$AF$9:$AF$108))-IF(P56="",0,P56))</f>
      </c>
      <c r="N56" s="46">
        <f>IF(OR(BA56&lt;&gt;1,AB56&lt;&gt;"",SUMIF($A$9:$A$108,A56,$AF$9:$AF$108)=0),"",SUMIF($A$9:$A$108,A56,$AF$9:$AF$108)-IF(Q56="",0,Q56))</f>
      </c>
      <c r="O56" s="46">
        <f>IF(OR(BA56&lt;&gt;1,AB56&lt;&gt;""),"",IF(SUMIF($A$9:$A$108,A56,$W$9:$W$108)&gt;$AZ$31,SUMIF($A$9:$A$108,A56,$W$9:$W$108)-$AZ$31,""))</f>
      </c>
      <c r="P56" s="46">
        <f>IF(OR(BA56&lt;&gt;1,AB56&lt;&gt;""),"",IF((SUMIF($A$9:$A$108,A56,$W$9:$W$108)-SUMIF($A$9:$A$108,A56,$AF$9:$AF$108))&gt;$AZ$31,(SUMIF($A$9:$A$108,A56,$W$9:$W$108)-SUMIF($A$9:$A$108,A56,$AF$9:$AF$108))-$AZ$31,""))</f>
      </c>
      <c r="Q56" s="46">
        <f>IF(OR(BA56&lt;&gt;1,AB56&lt;&gt;"",O56=""),"",IF(O56&gt;SUMIF($A$9:$A$108,A56,$AF$9:$AF$108),SUMIF($A$9:$A$108,A56,$AF$9:$AF$108),O56))</f>
      </c>
      <c r="R56" s="46">
        <f>IF(OR(BA56&lt;&gt;1,AB56=""),"",(SUMIF($A$9:$A$108,A56,$W$9:$W$108)-SUMIF($A$9:$A$108,A56,$AF$9:$AF$108))-IF(U56="",0,U56))</f>
      </c>
      <c r="S56" s="46">
        <f>IF(OR(BA56&lt;&gt;1,AB56="",SUMIF($A$9:$A$108,A56,$AF$9:$AF$108)=0),"",SUMIF($A$9:$A$108,A56,$AF$9:$AF$108)-IF(V56="",0,V56))</f>
      </c>
      <c r="T56" s="46">
        <f>IF(OR(BA56&lt;&gt;1,AB56=""),"",IF(SUMIF($A$9:$A$108,A56,$W$9:$W$108)&gt;$AZ$31,SUMIF($A$9:$A$108,A56,$W$9:$W$108)-$AZ$31,""))</f>
      </c>
      <c r="U56" s="46">
        <f>IF(OR(BA56&lt;&gt;1,AB56=""),"",IF((SUMIF($A$9:$A$108,A56,$W$9:$W$108)-SUMIF($A$9:$A$108,A56,$AF$9:$AF$108))&gt;$AZ$31,(SUMIF($A$9:$A$108,A56,$W$9:$W$108)-SUMIF($A$9:$A$108,A56,$AF$9:$AF$108))-$AZ$31,""))</f>
      </c>
      <c r="V56" s="46">
        <f>IF(OR(BA56&lt;&gt;1,AB56="",T56=""),"",IF(T56&gt;SUMIF($A$9:$A$108,A56,$AF$9:$AF$108),SUMIF($A$9:$A$108,A56,$AF$9:$AF$108),T56))</f>
      </c>
      <c r="W56" s="46" t="str">
        <f t="shared" si="8"/>
        <v/>
      </c>
      <c r="X56" s="27"/>
      <c r="Y56" s="46" t="str">
        <f t="shared" si="28"/>
        <v/>
      </c>
      <c r="Z56" s="46" t="str">
        <f t="shared" si="9"/>
        <v/>
      </c>
      <c r="AA56" s="46" t="str">
        <f t="shared" si="10"/>
        <v/>
      </c>
      <c r="AB56" s="46" t="str">
        <f t="shared" si="29"/>
        <v/>
      </c>
      <c r="AC56" s="46" t="str">
        <f t="shared" si="11"/>
        <v/>
      </c>
      <c r="AD56" s="46" t="str">
        <f t="shared" si="12"/>
        <v/>
      </c>
      <c r="AE56" s="46" t="str">
        <f t="shared" si="30"/>
        <v/>
      </c>
      <c r="AF56" s="46" t="str">
        <f t="shared" si="31"/>
        <v/>
      </c>
      <c r="AG56" s="34" t="str">
        <f t="shared" si="13"/>
        <v/>
      </c>
      <c r="AH56" s="34" t="str">
        <f t="shared" si="14"/>
        <v/>
      </c>
      <c r="AI56" s="34" t="str">
        <f t="shared" si="15"/>
        <v/>
      </c>
      <c r="AJ56" s="34" t="str">
        <f t="shared" si="32"/>
        <v/>
      </c>
      <c r="AK56" s="34" t="str">
        <f t="shared" si="33"/>
        <v/>
      </c>
      <c r="AL56" s="34" t="str">
        <f t="shared" si="16"/>
        <v/>
      </c>
      <c r="AM56" s="34" t="str">
        <f t="shared" si="17"/>
        <v/>
      </c>
      <c r="AN56" s="34" t="str">
        <f t="shared" si="18"/>
        <v/>
      </c>
      <c r="AO56" s="34" t="str">
        <f t="shared" si="19"/>
        <v/>
      </c>
      <c r="AP56" s="34" t="str">
        <f t="shared" si="20"/>
        <v/>
      </c>
      <c r="AQ56" s="34" t="str">
        <f t="shared" si="21"/>
        <v/>
      </c>
      <c r="AR56" s="34" t="str">
        <f t="shared" si="22"/>
        <v/>
      </c>
      <c r="AS56" s="34" t="str">
        <f t="shared" si="34"/>
        <v/>
      </c>
      <c r="AT56" s="23"/>
      <c r="AZ56" s="35"/>
      <c r="BA56" s="0">
        <f>IF(OR(A56="",NOT(ISNUMBER(W56))),0,IF(COUNTIFS($A$9:A56,A56,$W$9:W56,"&gt;=0")=1,1,0))</f>
      </c>
    </row>
    <row r="57" spans="1:53" x14ac:dyDescent="0.15">
      <c r="A57" s="26"/>
      <c r="B57" s="1"/>
      <c r="C57" s="6"/>
      <c r="D57" s="7"/>
      <c r="E57" s="7"/>
      <c r="F57" s="52"/>
      <c r="G57" s="3"/>
      <c r="H57" s="3"/>
      <c r="I57" s="60" t="str">
        <f t="shared" si="23"/>
        <v/>
      </c>
      <c r="J57" s="46" t="str">
        <f t="shared" si="0"/>
        <v/>
      </c>
      <c r="K57" s="46" t="str">
        <f t="shared" si="36"/>
        <v/>
      </c>
      <c r="L57" s="46" t="str">
        <f t="shared" si="37"/>
        <v/>
      </c>
      <c r="M57" s="46">
        <f>IF(OR(BA57&lt;&gt;1,AB57&lt;&gt;""),"",(SUMIF($A$9:$A$108,A57,$W$9:$W$108)-SUMIF($A$9:$A$108,A57,$AF$9:$AF$108))-IF(P57="",0,P57))</f>
      </c>
      <c r="N57" s="46">
        <f>IF(OR(BA57&lt;&gt;1,AB57&lt;&gt;"",SUMIF($A$9:$A$108,A57,$AF$9:$AF$108)=0),"",SUMIF($A$9:$A$108,A57,$AF$9:$AF$108)-IF(Q57="",0,Q57))</f>
      </c>
      <c r="O57" s="46">
        <f>IF(OR(BA57&lt;&gt;1,AB57&lt;&gt;""),"",IF(SUMIF($A$9:$A$108,A57,$W$9:$W$108)&gt;$AZ$31,SUMIF($A$9:$A$108,A57,$W$9:$W$108)-$AZ$31,""))</f>
      </c>
      <c r="P57" s="46">
        <f>IF(OR(BA57&lt;&gt;1,AB57&lt;&gt;""),"",IF((SUMIF($A$9:$A$108,A57,$W$9:$W$108)-SUMIF($A$9:$A$108,A57,$AF$9:$AF$108))&gt;$AZ$31,(SUMIF($A$9:$A$108,A57,$W$9:$W$108)-SUMIF($A$9:$A$108,A57,$AF$9:$AF$108))-$AZ$31,""))</f>
      </c>
      <c r="Q57" s="46">
        <f>IF(OR(BA57&lt;&gt;1,AB57&lt;&gt;"",O57=""),"",IF(O57&gt;SUMIF($A$9:$A$108,A57,$AF$9:$AF$108),SUMIF($A$9:$A$108,A57,$AF$9:$AF$108),O57))</f>
      </c>
      <c r="R57" s="46">
        <f>IF(OR(BA57&lt;&gt;1,AB57=""),"",(SUMIF($A$9:$A$108,A57,$W$9:$W$108)-SUMIF($A$9:$A$108,A57,$AF$9:$AF$108))-IF(U57="",0,U57))</f>
      </c>
      <c r="S57" s="46">
        <f>IF(OR(BA57&lt;&gt;1,AB57="",SUMIF($A$9:$A$108,A57,$AF$9:$AF$108)=0),"",SUMIF($A$9:$A$108,A57,$AF$9:$AF$108)-IF(V57="",0,V57))</f>
      </c>
      <c r="T57" s="46">
        <f>IF(OR(BA57&lt;&gt;1,AB57=""),"",IF(SUMIF($A$9:$A$108,A57,$W$9:$W$108)&gt;$AZ$31,SUMIF($A$9:$A$108,A57,$W$9:$W$108)-$AZ$31,""))</f>
      </c>
      <c r="U57" s="46">
        <f>IF(OR(BA57&lt;&gt;1,AB57=""),"",IF((SUMIF($A$9:$A$108,A57,$W$9:$W$108)-SUMIF($A$9:$A$108,A57,$AF$9:$AF$108))&gt;$AZ$31,(SUMIF($A$9:$A$108,A57,$W$9:$W$108)-SUMIF($A$9:$A$108,A57,$AF$9:$AF$108))-$AZ$31,""))</f>
      </c>
      <c r="V57" s="46">
        <f>IF(OR(BA57&lt;&gt;1,AB57="",T57=""),"",IF(T57&gt;SUMIF($A$9:$A$108,A57,$AF$9:$AF$108),SUMIF($A$9:$A$108,A57,$AF$9:$AF$108),T57))</f>
      </c>
      <c r="W57" s="46" t="str">
        <f t="shared" si="8"/>
        <v/>
      </c>
      <c r="X57" s="27"/>
      <c r="Y57" s="46" t="str">
        <f t="shared" si="28"/>
        <v/>
      </c>
      <c r="Z57" s="46" t="str">
        <f t="shared" si="9"/>
        <v/>
      </c>
      <c r="AA57" s="46" t="str">
        <f t="shared" si="10"/>
        <v/>
      </c>
      <c r="AB57" s="46" t="str">
        <f t="shared" si="29"/>
        <v/>
      </c>
      <c r="AC57" s="46" t="str">
        <f t="shared" si="11"/>
        <v/>
      </c>
      <c r="AD57" s="46" t="str">
        <f t="shared" si="12"/>
        <v/>
      </c>
      <c r="AE57" s="46" t="str">
        <f t="shared" si="30"/>
        <v/>
      </c>
      <c r="AF57" s="46" t="str">
        <f t="shared" si="31"/>
        <v/>
      </c>
      <c r="AG57" s="34" t="str">
        <f t="shared" si="13"/>
        <v/>
      </c>
      <c r="AH57" s="34" t="str">
        <f t="shared" si="14"/>
        <v/>
      </c>
      <c r="AI57" s="34" t="str">
        <f t="shared" si="15"/>
        <v/>
      </c>
      <c r="AJ57" s="34" t="str">
        <f t="shared" si="32"/>
        <v/>
      </c>
      <c r="AK57" s="34" t="str">
        <f t="shared" si="33"/>
        <v/>
      </c>
      <c r="AL57" s="34" t="str">
        <f t="shared" si="16"/>
        <v/>
      </c>
      <c r="AM57" s="34" t="str">
        <f t="shared" si="17"/>
        <v/>
      </c>
      <c r="AN57" s="34" t="str">
        <f t="shared" si="18"/>
        <v/>
      </c>
      <c r="AO57" s="34" t="str">
        <f t="shared" si="19"/>
        <v/>
      </c>
      <c r="AP57" s="34" t="str">
        <f t="shared" si="20"/>
        <v/>
      </c>
      <c r="AQ57" s="34" t="str">
        <f t="shared" si="21"/>
        <v/>
      </c>
      <c r="AR57" s="34" t="str">
        <f t="shared" si="22"/>
        <v/>
      </c>
      <c r="AS57" s="34" t="str">
        <f t="shared" si="34"/>
        <v/>
      </c>
      <c r="AT57" s="23"/>
      <c r="AZ57" s="35"/>
      <c r="BA57" s="0">
        <f>IF(OR(A57="",NOT(ISNUMBER(W57))),0,IF(COUNTIFS($A$9:A57,A57,$W$9:W57,"&gt;=0")=1,1,0))</f>
      </c>
    </row>
    <row r="58" spans="1:53" x14ac:dyDescent="0.15">
      <c r="A58" s="26"/>
      <c r="B58" s="1"/>
      <c r="C58" s="6"/>
      <c r="D58" s="7"/>
      <c r="E58" s="7"/>
      <c r="F58" s="52"/>
      <c r="G58" s="3"/>
      <c r="H58" s="3"/>
      <c r="I58" s="60" t="str">
        <f t="shared" si="23"/>
        <v/>
      </c>
      <c r="J58" s="46" t="str">
        <f t="shared" si="0"/>
        <v/>
      </c>
      <c r="K58" s="46" t="str">
        <f t="shared" si="36"/>
        <v/>
      </c>
      <c r="L58" s="46" t="str">
        <f t="shared" si="37"/>
        <v/>
      </c>
      <c r="M58" s="46">
        <f>IF(OR(BA58&lt;&gt;1,AB58&lt;&gt;""),"",(SUMIF($A$9:$A$108,A58,$W$9:$W$108)-SUMIF($A$9:$A$108,A58,$AF$9:$AF$108))-IF(P58="",0,P58))</f>
      </c>
      <c r="N58" s="46">
        <f>IF(OR(BA58&lt;&gt;1,AB58&lt;&gt;"",SUMIF($A$9:$A$108,A58,$AF$9:$AF$108)=0),"",SUMIF($A$9:$A$108,A58,$AF$9:$AF$108)-IF(Q58="",0,Q58))</f>
      </c>
      <c r="O58" s="46">
        <f>IF(OR(BA58&lt;&gt;1,AB58&lt;&gt;""),"",IF(SUMIF($A$9:$A$108,A58,$W$9:$W$108)&gt;$AZ$31,SUMIF($A$9:$A$108,A58,$W$9:$W$108)-$AZ$31,""))</f>
      </c>
      <c r="P58" s="46">
        <f>IF(OR(BA58&lt;&gt;1,AB58&lt;&gt;""),"",IF((SUMIF($A$9:$A$108,A58,$W$9:$W$108)-SUMIF($A$9:$A$108,A58,$AF$9:$AF$108))&gt;$AZ$31,(SUMIF($A$9:$A$108,A58,$W$9:$W$108)-SUMIF($A$9:$A$108,A58,$AF$9:$AF$108))-$AZ$31,""))</f>
      </c>
      <c r="Q58" s="46">
        <f>IF(OR(BA58&lt;&gt;1,AB58&lt;&gt;"",O58=""),"",IF(O58&gt;SUMIF($A$9:$A$108,A58,$AF$9:$AF$108),SUMIF($A$9:$A$108,A58,$AF$9:$AF$108),O58))</f>
      </c>
      <c r="R58" s="46">
        <f>IF(OR(BA58&lt;&gt;1,AB58=""),"",(SUMIF($A$9:$A$108,A58,$W$9:$W$108)-SUMIF($A$9:$A$108,A58,$AF$9:$AF$108))-IF(U58="",0,U58))</f>
      </c>
      <c r="S58" s="46">
        <f>IF(OR(BA58&lt;&gt;1,AB58="",SUMIF($A$9:$A$108,A58,$AF$9:$AF$108)=0),"",SUMIF($A$9:$A$108,A58,$AF$9:$AF$108)-IF(V58="",0,V58))</f>
      </c>
      <c r="T58" s="46">
        <f>IF(OR(BA58&lt;&gt;1,AB58=""),"",IF(SUMIF($A$9:$A$108,A58,$W$9:$W$108)&gt;$AZ$31,SUMIF($A$9:$A$108,A58,$W$9:$W$108)-$AZ$31,""))</f>
      </c>
      <c r="U58" s="46">
        <f>IF(OR(BA58&lt;&gt;1,AB58=""),"",IF((SUMIF($A$9:$A$108,A58,$W$9:$W$108)-SUMIF($A$9:$A$108,A58,$AF$9:$AF$108))&gt;$AZ$31,(SUMIF($A$9:$A$108,A58,$W$9:$W$108)-SUMIF($A$9:$A$108,A58,$AF$9:$AF$108))-$AZ$31,""))</f>
      </c>
      <c r="V58" s="46">
        <f>IF(OR(BA58&lt;&gt;1,AB58="",T58=""),"",IF(T58&gt;SUMIF($A$9:$A$108,A58,$AF$9:$AF$108),SUMIF($A$9:$A$108,A58,$AF$9:$AF$108),T58))</f>
      </c>
      <c r="W58" s="46" t="str">
        <f t="shared" si="8"/>
        <v/>
      </c>
      <c r="X58" s="27"/>
      <c r="Y58" s="46" t="str">
        <f t="shared" si="28"/>
        <v/>
      </c>
      <c r="Z58" s="46" t="str">
        <f t="shared" si="9"/>
        <v/>
      </c>
      <c r="AA58" s="46" t="str">
        <f t="shared" si="10"/>
        <v/>
      </c>
      <c r="AB58" s="46" t="str">
        <f t="shared" si="29"/>
        <v/>
      </c>
      <c r="AC58" s="46" t="str">
        <f t="shared" si="11"/>
        <v/>
      </c>
      <c r="AD58" s="46" t="str">
        <f t="shared" si="12"/>
        <v/>
      </c>
      <c r="AE58" s="46" t="str">
        <f t="shared" si="30"/>
        <v/>
      </c>
      <c r="AF58" s="46" t="str">
        <f t="shared" si="31"/>
        <v/>
      </c>
      <c r="AG58" s="34" t="str">
        <f t="shared" si="13"/>
        <v/>
      </c>
      <c r="AH58" s="34" t="str">
        <f t="shared" si="14"/>
        <v/>
      </c>
      <c r="AI58" s="34" t="str">
        <f t="shared" si="15"/>
        <v/>
      </c>
      <c r="AJ58" s="34" t="str">
        <f t="shared" si="32"/>
        <v/>
      </c>
      <c r="AK58" s="34" t="str">
        <f t="shared" si="33"/>
        <v/>
      </c>
      <c r="AL58" s="34" t="str">
        <f t="shared" si="16"/>
        <v/>
      </c>
      <c r="AM58" s="34" t="str">
        <f t="shared" si="17"/>
        <v/>
      </c>
      <c r="AN58" s="34" t="str">
        <f t="shared" si="18"/>
        <v/>
      </c>
      <c r="AO58" s="34" t="str">
        <f t="shared" si="19"/>
        <v/>
      </c>
      <c r="AP58" s="34" t="str">
        <f t="shared" si="20"/>
        <v/>
      </c>
      <c r="AQ58" s="34" t="str">
        <f t="shared" si="21"/>
        <v/>
      </c>
      <c r="AR58" s="34" t="str">
        <f t="shared" si="22"/>
        <v/>
      </c>
      <c r="AS58" s="34" t="str">
        <f t="shared" si="34"/>
        <v/>
      </c>
      <c r="AT58" s="23"/>
      <c r="AZ58" s="35"/>
      <c r="BA58" s="0">
        <f>IF(OR(A58="",NOT(ISNUMBER(W58))),0,IF(COUNTIFS($A$9:A58,A58,$W$9:W58,"&gt;=0")=1,1,0))</f>
      </c>
    </row>
    <row r="59" spans="1:53" x14ac:dyDescent="0.15">
      <c r="A59" s="26"/>
      <c r="B59" s="1"/>
      <c r="C59" s="6"/>
      <c r="D59" s="7"/>
      <c r="E59" s="7"/>
      <c r="F59" s="52"/>
      <c r="G59" s="3"/>
      <c r="H59" s="3"/>
      <c r="I59" s="60" t="str">
        <f t="shared" si="23"/>
        <v/>
      </c>
      <c r="J59" s="46" t="str">
        <f t="shared" si="0"/>
        <v/>
      </c>
      <c r="K59" s="46" t="str">
        <f t="shared" si="36"/>
        <v/>
      </c>
      <c r="L59" s="46" t="str">
        <f t="shared" si="37"/>
        <v/>
      </c>
      <c r="M59" s="46">
        <f>IF(OR(BA59&lt;&gt;1,AB59&lt;&gt;""),"",(SUMIF($A$9:$A$108,A59,$W$9:$W$108)-SUMIF($A$9:$A$108,A59,$AF$9:$AF$108))-IF(P59="",0,P59))</f>
      </c>
      <c r="N59" s="46">
        <f>IF(OR(BA59&lt;&gt;1,AB59&lt;&gt;"",SUMIF($A$9:$A$108,A59,$AF$9:$AF$108)=0),"",SUMIF($A$9:$A$108,A59,$AF$9:$AF$108)-IF(Q59="",0,Q59))</f>
      </c>
      <c r="O59" s="46">
        <f>IF(OR(BA59&lt;&gt;1,AB59&lt;&gt;""),"",IF(SUMIF($A$9:$A$108,A59,$W$9:$W$108)&gt;$AZ$31,SUMIF($A$9:$A$108,A59,$W$9:$W$108)-$AZ$31,""))</f>
      </c>
      <c r="P59" s="46">
        <f>IF(OR(BA59&lt;&gt;1,AB59&lt;&gt;""),"",IF((SUMIF($A$9:$A$108,A59,$W$9:$W$108)-SUMIF($A$9:$A$108,A59,$AF$9:$AF$108))&gt;$AZ$31,(SUMIF($A$9:$A$108,A59,$W$9:$W$108)-SUMIF($A$9:$A$108,A59,$AF$9:$AF$108))-$AZ$31,""))</f>
      </c>
      <c r="Q59" s="46">
        <f>IF(OR(BA59&lt;&gt;1,AB59&lt;&gt;"",O59=""),"",IF(O59&gt;SUMIF($A$9:$A$108,A59,$AF$9:$AF$108),SUMIF($A$9:$A$108,A59,$AF$9:$AF$108),O59))</f>
      </c>
      <c r="R59" s="46">
        <f>IF(OR(BA59&lt;&gt;1,AB59=""),"",(SUMIF($A$9:$A$108,A59,$W$9:$W$108)-SUMIF($A$9:$A$108,A59,$AF$9:$AF$108))-IF(U59="",0,U59))</f>
      </c>
      <c r="S59" s="46">
        <f>IF(OR(BA59&lt;&gt;1,AB59="",SUMIF($A$9:$A$108,A59,$AF$9:$AF$108)=0),"",SUMIF($A$9:$A$108,A59,$AF$9:$AF$108)-IF(V59="",0,V59))</f>
      </c>
      <c r="T59" s="46">
        <f>IF(OR(BA59&lt;&gt;1,AB59=""),"",IF(SUMIF($A$9:$A$108,A59,$W$9:$W$108)&gt;$AZ$31,SUMIF($A$9:$A$108,A59,$W$9:$W$108)-$AZ$31,""))</f>
      </c>
      <c r="U59" s="46">
        <f>IF(OR(BA59&lt;&gt;1,AB59=""),"",IF((SUMIF($A$9:$A$108,A59,$W$9:$W$108)-SUMIF($A$9:$A$108,A59,$AF$9:$AF$108))&gt;$AZ$31,(SUMIF($A$9:$A$108,A59,$W$9:$W$108)-SUMIF($A$9:$A$108,A59,$AF$9:$AF$108))-$AZ$31,""))</f>
      </c>
      <c r="V59" s="46">
        <f>IF(OR(BA59&lt;&gt;1,AB59="",T59=""),"",IF(T59&gt;SUMIF($A$9:$A$108,A59,$AF$9:$AF$108),SUMIF($A$9:$A$108,A59,$AF$9:$AF$108),T59))</f>
      </c>
      <c r="W59" s="46" t="str">
        <f t="shared" si="8"/>
        <v/>
      </c>
      <c r="X59" s="27"/>
      <c r="Y59" s="46" t="str">
        <f t="shared" si="28"/>
        <v/>
      </c>
      <c r="Z59" s="46" t="str">
        <f t="shared" si="9"/>
        <v/>
      </c>
      <c r="AA59" s="46" t="str">
        <f t="shared" si="10"/>
        <v/>
      </c>
      <c r="AB59" s="46" t="str">
        <f t="shared" si="29"/>
        <v/>
      </c>
      <c r="AC59" s="46" t="str">
        <f t="shared" si="11"/>
        <v/>
      </c>
      <c r="AD59" s="46" t="str">
        <f t="shared" si="12"/>
        <v/>
      </c>
      <c r="AE59" s="46" t="str">
        <f t="shared" si="30"/>
        <v/>
      </c>
      <c r="AF59" s="46" t="str">
        <f t="shared" si="31"/>
        <v/>
      </c>
      <c r="AG59" s="34" t="str">
        <f t="shared" si="13"/>
        <v/>
      </c>
      <c r="AH59" s="34" t="str">
        <f t="shared" si="14"/>
        <v/>
      </c>
      <c r="AI59" s="34" t="str">
        <f t="shared" si="15"/>
        <v/>
      </c>
      <c r="AJ59" s="34" t="str">
        <f t="shared" si="32"/>
        <v/>
      </c>
      <c r="AK59" s="34" t="str">
        <f t="shared" si="33"/>
        <v/>
      </c>
      <c r="AL59" s="34" t="str">
        <f t="shared" si="16"/>
        <v/>
      </c>
      <c r="AM59" s="34" t="str">
        <f t="shared" si="17"/>
        <v/>
      </c>
      <c r="AN59" s="34" t="str">
        <f t="shared" si="18"/>
        <v/>
      </c>
      <c r="AO59" s="34" t="str">
        <f t="shared" si="19"/>
        <v/>
      </c>
      <c r="AP59" s="34" t="str">
        <f t="shared" si="20"/>
        <v/>
      </c>
      <c r="AQ59" s="34" t="str">
        <f t="shared" si="21"/>
        <v/>
      </c>
      <c r="AR59" s="34" t="str">
        <f t="shared" si="22"/>
        <v/>
      </c>
      <c r="AS59" s="34" t="str">
        <f t="shared" si="34"/>
        <v/>
      </c>
      <c r="AT59" s="23"/>
      <c r="AZ59" s="35"/>
      <c r="BA59" s="0">
        <f>IF(OR(A59="",NOT(ISNUMBER(W59))),0,IF(COUNTIFS($A$9:A59,A59,$W$9:W59,"&gt;=0")=1,1,0))</f>
      </c>
    </row>
    <row r="60" spans="1:53" x14ac:dyDescent="0.15">
      <c r="A60" s="26"/>
      <c r="B60" s="1"/>
      <c r="C60" s="6"/>
      <c r="D60" s="7"/>
      <c r="E60" s="7"/>
      <c r="F60" s="52"/>
      <c r="G60" s="3"/>
      <c r="H60" s="3"/>
      <c r="I60" s="60" t="str">
        <f t="shared" si="23"/>
        <v/>
      </c>
      <c r="J60" s="46" t="str">
        <f t="shared" si="0"/>
        <v/>
      </c>
      <c r="K60" s="46" t="str">
        <f t="shared" si="36"/>
        <v/>
      </c>
      <c r="L60" s="46" t="str">
        <f t="shared" si="37"/>
        <v/>
      </c>
      <c r="M60" s="46">
        <f>IF(OR(BA60&lt;&gt;1,AB60&lt;&gt;""),"",(SUMIF($A$9:$A$108,A60,$W$9:$W$108)-SUMIF($A$9:$A$108,A60,$AF$9:$AF$108))-IF(P60="",0,P60))</f>
      </c>
      <c r="N60" s="46">
        <f>IF(OR(BA60&lt;&gt;1,AB60&lt;&gt;"",SUMIF($A$9:$A$108,A60,$AF$9:$AF$108)=0),"",SUMIF($A$9:$A$108,A60,$AF$9:$AF$108)-IF(Q60="",0,Q60))</f>
      </c>
      <c r="O60" s="46">
        <f>IF(OR(BA60&lt;&gt;1,AB60&lt;&gt;""),"",IF(SUMIF($A$9:$A$108,A60,$W$9:$W$108)&gt;$AZ$31,SUMIF($A$9:$A$108,A60,$W$9:$W$108)-$AZ$31,""))</f>
      </c>
      <c r="P60" s="46">
        <f>IF(OR(BA60&lt;&gt;1,AB60&lt;&gt;""),"",IF((SUMIF($A$9:$A$108,A60,$W$9:$W$108)-SUMIF($A$9:$A$108,A60,$AF$9:$AF$108))&gt;$AZ$31,(SUMIF($A$9:$A$108,A60,$W$9:$W$108)-SUMIF($A$9:$A$108,A60,$AF$9:$AF$108))-$AZ$31,""))</f>
      </c>
      <c r="Q60" s="46">
        <f>IF(OR(BA60&lt;&gt;1,AB60&lt;&gt;"",O60=""),"",IF(O60&gt;SUMIF($A$9:$A$108,A60,$AF$9:$AF$108),SUMIF($A$9:$A$108,A60,$AF$9:$AF$108),O60))</f>
      </c>
      <c r="R60" s="46">
        <f>IF(OR(BA60&lt;&gt;1,AB60=""),"",(SUMIF($A$9:$A$108,A60,$W$9:$W$108)-SUMIF($A$9:$A$108,A60,$AF$9:$AF$108))-IF(U60="",0,U60))</f>
      </c>
      <c r="S60" s="46">
        <f>IF(OR(BA60&lt;&gt;1,AB60="",SUMIF($A$9:$A$108,A60,$AF$9:$AF$108)=0),"",SUMIF($A$9:$A$108,A60,$AF$9:$AF$108)-IF(V60="",0,V60))</f>
      </c>
      <c r="T60" s="46">
        <f>IF(OR(BA60&lt;&gt;1,AB60=""),"",IF(SUMIF($A$9:$A$108,A60,$W$9:$W$108)&gt;$AZ$31,SUMIF($A$9:$A$108,A60,$W$9:$W$108)-$AZ$31,""))</f>
      </c>
      <c r="U60" s="46">
        <f>IF(OR(BA60&lt;&gt;1,AB60=""),"",IF((SUMIF($A$9:$A$108,A60,$W$9:$W$108)-SUMIF($A$9:$A$108,A60,$AF$9:$AF$108))&gt;$AZ$31,(SUMIF($A$9:$A$108,A60,$W$9:$W$108)-SUMIF($A$9:$A$108,A60,$AF$9:$AF$108))-$AZ$31,""))</f>
      </c>
      <c r="V60" s="46">
        <f>IF(OR(BA60&lt;&gt;1,AB60="",T60=""),"",IF(T60&gt;SUMIF($A$9:$A$108,A60,$AF$9:$AF$108),SUMIF($A$9:$A$108,A60,$AF$9:$AF$108),T60))</f>
      </c>
      <c r="W60" s="46" t="str">
        <f t="shared" si="8"/>
        <v/>
      </c>
      <c r="X60" s="27"/>
      <c r="Y60" s="46" t="str">
        <f t="shared" si="28"/>
        <v/>
      </c>
      <c r="Z60" s="46" t="str">
        <f t="shared" si="9"/>
        <v/>
      </c>
      <c r="AA60" s="46" t="str">
        <f t="shared" si="10"/>
        <v/>
      </c>
      <c r="AB60" s="46" t="str">
        <f t="shared" si="29"/>
        <v/>
      </c>
      <c r="AC60" s="46" t="str">
        <f t="shared" si="11"/>
        <v/>
      </c>
      <c r="AD60" s="46" t="str">
        <f t="shared" si="12"/>
        <v/>
      </c>
      <c r="AE60" s="46" t="str">
        <f t="shared" si="30"/>
        <v/>
      </c>
      <c r="AF60" s="46" t="str">
        <f t="shared" si="31"/>
        <v/>
      </c>
      <c r="AG60" s="34" t="str">
        <f t="shared" si="13"/>
        <v/>
      </c>
      <c r="AH60" s="34" t="str">
        <f t="shared" si="14"/>
        <v/>
      </c>
      <c r="AI60" s="34" t="str">
        <f t="shared" si="15"/>
        <v/>
      </c>
      <c r="AJ60" s="34" t="str">
        <f t="shared" si="32"/>
        <v/>
      </c>
      <c r="AK60" s="34" t="str">
        <f t="shared" si="33"/>
        <v/>
      </c>
      <c r="AL60" s="34" t="str">
        <f t="shared" si="16"/>
        <v/>
      </c>
      <c r="AM60" s="34" t="str">
        <f t="shared" si="17"/>
        <v/>
      </c>
      <c r="AN60" s="34" t="str">
        <f t="shared" si="18"/>
        <v/>
      </c>
      <c r="AO60" s="34" t="str">
        <f t="shared" si="19"/>
        <v/>
      </c>
      <c r="AP60" s="34" t="str">
        <f t="shared" si="20"/>
        <v/>
      </c>
      <c r="AQ60" s="34" t="str">
        <f t="shared" si="21"/>
        <v/>
      </c>
      <c r="AR60" s="34" t="str">
        <f t="shared" si="22"/>
        <v/>
      </c>
      <c r="AS60" s="34" t="str">
        <f t="shared" si="34"/>
        <v/>
      </c>
      <c r="AT60" s="23"/>
      <c r="AZ60" s="35"/>
      <c r="BA60" s="0">
        <f>IF(OR(A60="",NOT(ISNUMBER(W60))),0,IF(COUNTIFS($A$9:A60,A60,$W$9:W60,"&gt;=0")=1,1,0))</f>
      </c>
    </row>
    <row r="61" spans="1:53" x14ac:dyDescent="0.15">
      <c r="A61" s="26"/>
      <c r="B61" s="1"/>
      <c r="C61" s="6"/>
      <c r="D61" s="7"/>
      <c r="E61" s="7"/>
      <c r="F61" s="52"/>
      <c r="G61" s="3"/>
      <c r="H61" s="3"/>
      <c r="I61" s="60" t="str">
        <f t="shared" si="23"/>
        <v/>
      </c>
      <c r="J61" s="46" t="str">
        <f t="shared" si="0"/>
        <v/>
      </c>
      <c r="K61" s="46" t="str">
        <f t="shared" si="36"/>
        <v/>
      </c>
      <c r="L61" s="46" t="str">
        <f t="shared" si="37"/>
        <v/>
      </c>
      <c r="M61" s="46">
        <f>IF(OR(BA61&lt;&gt;1,AB61&lt;&gt;""),"",(SUMIF($A$9:$A$108,A61,$W$9:$W$108)-SUMIF($A$9:$A$108,A61,$AF$9:$AF$108))-IF(P61="",0,P61))</f>
      </c>
      <c r="N61" s="46">
        <f>IF(OR(BA61&lt;&gt;1,AB61&lt;&gt;"",SUMIF($A$9:$A$108,A61,$AF$9:$AF$108)=0),"",SUMIF($A$9:$A$108,A61,$AF$9:$AF$108)-IF(Q61="",0,Q61))</f>
      </c>
      <c r="O61" s="46">
        <f>IF(OR(BA61&lt;&gt;1,AB61&lt;&gt;""),"",IF(SUMIF($A$9:$A$108,A61,$W$9:$W$108)&gt;$AZ$31,SUMIF($A$9:$A$108,A61,$W$9:$W$108)-$AZ$31,""))</f>
      </c>
      <c r="P61" s="46">
        <f>IF(OR(BA61&lt;&gt;1,AB61&lt;&gt;""),"",IF((SUMIF($A$9:$A$108,A61,$W$9:$W$108)-SUMIF($A$9:$A$108,A61,$AF$9:$AF$108))&gt;$AZ$31,(SUMIF($A$9:$A$108,A61,$W$9:$W$108)-SUMIF($A$9:$A$108,A61,$AF$9:$AF$108))-$AZ$31,""))</f>
      </c>
      <c r="Q61" s="46">
        <f>IF(OR(BA61&lt;&gt;1,AB61&lt;&gt;"",O61=""),"",IF(O61&gt;SUMIF($A$9:$A$108,A61,$AF$9:$AF$108),SUMIF($A$9:$A$108,A61,$AF$9:$AF$108),O61))</f>
      </c>
      <c r="R61" s="46">
        <f>IF(OR(BA61&lt;&gt;1,AB61=""),"",(SUMIF($A$9:$A$108,A61,$W$9:$W$108)-SUMIF($A$9:$A$108,A61,$AF$9:$AF$108))-IF(U61="",0,U61))</f>
      </c>
      <c r="S61" s="46">
        <f>IF(OR(BA61&lt;&gt;1,AB61="",SUMIF($A$9:$A$108,A61,$AF$9:$AF$108)=0),"",SUMIF($A$9:$A$108,A61,$AF$9:$AF$108)-IF(V61="",0,V61))</f>
      </c>
      <c r="T61" s="46">
        <f>IF(OR(BA61&lt;&gt;1,AB61=""),"",IF(SUMIF($A$9:$A$108,A61,$W$9:$W$108)&gt;$AZ$31,SUMIF($A$9:$A$108,A61,$W$9:$W$108)-$AZ$31,""))</f>
      </c>
      <c r="U61" s="46">
        <f>IF(OR(BA61&lt;&gt;1,AB61=""),"",IF((SUMIF($A$9:$A$108,A61,$W$9:$W$108)-SUMIF($A$9:$A$108,A61,$AF$9:$AF$108))&gt;$AZ$31,(SUMIF($A$9:$A$108,A61,$W$9:$W$108)-SUMIF($A$9:$A$108,A61,$AF$9:$AF$108))-$AZ$31,""))</f>
      </c>
      <c r="V61" s="46">
        <f>IF(OR(BA61&lt;&gt;1,AB61="",T61=""),"",IF(T61&gt;SUMIF($A$9:$A$108,A61,$AF$9:$AF$108),SUMIF($A$9:$A$108,A61,$AF$9:$AF$108),T61))</f>
      </c>
      <c r="W61" s="46" t="str">
        <f t="shared" si="8"/>
        <v/>
      </c>
      <c r="X61" s="27"/>
      <c r="Y61" s="46" t="str">
        <f t="shared" si="28"/>
        <v/>
      </c>
      <c r="Z61" s="46" t="str">
        <f t="shared" si="9"/>
        <v/>
      </c>
      <c r="AA61" s="46" t="str">
        <f t="shared" si="10"/>
        <v/>
      </c>
      <c r="AB61" s="46" t="str">
        <f t="shared" si="29"/>
        <v/>
      </c>
      <c r="AC61" s="46" t="str">
        <f t="shared" si="11"/>
        <v/>
      </c>
      <c r="AD61" s="46" t="str">
        <f t="shared" si="12"/>
        <v/>
      </c>
      <c r="AE61" s="46" t="str">
        <f t="shared" si="30"/>
        <v/>
      </c>
      <c r="AF61" s="46" t="str">
        <f t="shared" si="31"/>
        <v/>
      </c>
      <c r="AG61" s="34" t="str">
        <f t="shared" si="13"/>
        <v/>
      </c>
      <c r="AH61" s="34" t="str">
        <f t="shared" si="14"/>
        <v/>
      </c>
      <c r="AI61" s="34" t="str">
        <f t="shared" si="15"/>
        <v/>
      </c>
      <c r="AJ61" s="34" t="str">
        <f t="shared" si="32"/>
        <v/>
      </c>
      <c r="AK61" s="34" t="str">
        <f t="shared" si="33"/>
        <v/>
      </c>
      <c r="AL61" s="34" t="str">
        <f t="shared" si="16"/>
        <v/>
      </c>
      <c r="AM61" s="34" t="str">
        <f t="shared" si="17"/>
        <v/>
      </c>
      <c r="AN61" s="34" t="str">
        <f t="shared" si="18"/>
        <v/>
      </c>
      <c r="AO61" s="34" t="str">
        <f t="shared" si="19"/>
        <v/>
      </c>
      <c r="AP61" s="34" t="str">
        <f t="shared" si="20"/>
        <v/>
      </c>
      <c r="AQ61" s="34" t="str">
        <f t="shared" si="21"/>
        <v/>
      </c>
      <c r="AR61" s="34" t="str">
        <f t="shared" si="22"/>
        <v/>
      </c>
      <c r="AS61" s="34" t="str">
        <f t="shared" si="34"/>
        <v/>
      </c>
      <c r="AT61" s="23"/>
      <c r="AZ61" s="35"/>
      <c r="BA61" s="0">
        <f>IF(OR(A61="",NOT(ISNUMBER(W61))),0,IF(COUNTIFS($A$9:A61,A61,$W$9:W61,"&gt;=0")=1,1,0))</f>
      </c>
    </row>
    <row r="62" spans="1:53" x14ac:dyDescent="0.15">
      <c r="A62" s="26"/>
      <c r="B62" s="1"/>
      <c r="C62" s="6"/>
      <c r="D62" s="7"/>
      <c r="E62" s="7"/>
      <c r="F62" s="52"/>
      <c r="G62" s="3"/>
      <c r="H62" s="3"/>
      <c r="I62" s="60" t="str">
        <f t="shared" si="23"/>
        <v/>
      </c>
      <c r="J62" s="46" t="str">
        <f t="shared" si="0"/>
        <v/>
      </c>
      <c r="K62" s="46" t="str">
        <f t="shared" si="36"/>
        <v/>
      </c>
      <c r="L62" s="46" t="str">
        <f t="shared" si="37"/>
        <v/>
      </c>
      <c r="M62" s="46">
        <f>IF(OR(BA62&lt;&gt;1,AB62&lt;&gt;""),"",(SUMIF($A$9:$A$108,A62,$W$9:$W$108)-SUMIF($A$9:$A$108,A62,$AF$9:$AF$108))-IF(P62="",0,P62))</f>
      </c>
      <c r="N62" s="46">
        <f>IF(OR(BA62&lt;&gt;1,AB62&lt;&gt;"",SUMIF($A$9:$A$108,A62,$AF$9:$AF$108)=0),"",SUMIF($A$9:$A$108,A62,$AF$9:$AF$108)-IF(Q62="",0,Q62))</f>
      </c>
      <c r="O62" s="46">
        <f>IF(OR(BA62&lt;&gt;1,AB62&lt;&gt;""),"",IF(SUMIF($A$9:$A$108,A62,$W$9:$W$108)&gt;$AZ$31,SUMIF($A$9:$A$108,A62,$W$9:$W$108)-$AZ$31,""))</f>
      </c>
      <c r="P62" s="46">
        <f>IF(OR(BA62&lt;&gt;1,AB62&lt;&gt;""),"",IF((SUMIF($A$9:$A$108,A62,$W$9:$W$108)-SUMIF($A$9:$A$108,A62,$AF$9:$AF$108))&gt;$AZ$31,(SUMIF($A$9:$A$108,A62,$W$9:$W$108)-SUMIF($A$9:$A$108,A62,$AF$9:$AF$108))-$AZ$31,""))</f>
      </c>
      <c r="Q62" s="46">
        <f>IF(OR(BA62&lt;&gt;1,AB62&lt;&gt;"",O62=""),"",IF(O62&gt;SUMIF($A$9:$A$108,A62,$AF$9:$AF$108),SUMIF($A$9:$A$108,A62,$AF$9:$AF$108),O62))</f>
      </c>
      <c r="R62" s="46">
        <f>IF(OR(BA62&lt;&gt;1,AB62=""),"",(SUMIF($A$9:$A$108,A62,$W$9:$W$108)-SUMIF($A$9:$A$108,A62,$AF$9:$AF$108))-IF(U62="",0,U62))</f>
      </c>
      <c r="S62" s="46">
        <f>IF(OR(BA62&lt;&gt;1,AB62="",SUMIF($A$9:$A$108,A62,$AF$9:$AF$108)=0),"",SUMIF($A$9:$A$108,A62,$AF$9:$AF$108)-IF(V62="",0,V62))</f>
      </c>
      <c r="T62" s="46">
        <f>IF(OR(BA62&lt;&gt;1,AB62=""),"",IF(SUMIF($A$9:$A$108,A62,$W$9:$W$108)&gt;$AZ$31,SUMIF($A$9:$A$108,A62,$W$9:$W$108)-$AZ$31,""))</f>
      </c>
      <c r="U62" s="46">
        <f>IF(OR(BA62&lt;&gt;1,AB62=""),"",IF((SUMIF($A$9:$A$108,A62,$W$9:$W$108)-SUMIF($A$9:$A$108,A62,$AF$9:$AF$108))&gt;$AZ$31,(SUMIF($A$9:$A$108,A62,$W$9:$W$108)-SUMIF($A$9:$A$108,A62,$AF$9:$AF$108))-$AZ$31,""))</f>
      </c>
      <c r="V62" s="46">
        <f>IF(OR(BA62&lt;&gt;1,AB62="",T62=""),"",IF(T62&gt;SUMIF($A$9:$A$108,A62,$AF$9:$AF$108),SUMIF($A$9:$A$108,A62,$AF$9:$AF$108),T62))</f>
      </c>
      <c r="W62" s="46" t="str">
        <f t="shared" si="8"/>
        <v/>
      </c>
      <c r="X62" s="27"/>
      <c r="Y62" s="46" t="str">
        <f t="shared" si="28"/>
        <v/>
      </c>
      <c r="Z62" s="46" t="str">
        <f t="shared" si="9"/>
        <v/>
      </c>
      <c r="AA62" s="46" t="str">
        <f t="shared" si="10"/>
        <v/>
      </c>
      <c r="AB62" s="46" t="str">
        <f t="shared" si="29"/>
        <v/>
      </c>
      <c r="AC62" s="46" t="str">
        <f t="shared" si="11"/>
        <v/>
      </c>
      <c r="AD62" s="46" t="str">
        <f t="shared" si="12"/>
        <v/>
      </c>
      <c r="AE62" s="46" t="str">
        <f t="shared" si="30"/>
        <v/>
      </c>
      <c r="AF62" s="46" t="str">
        <f t="shared" si="31"/>
        <v/>
      </c>
      <c r="AG62" s="34" t="str">
        <f t="shared" si="13"/>
        <v/>
      </c>
      <c r="AH62" s="34" t="str">
        <f t="shared" si="14"/>
        <v/>
      </c>
      <c r="AI62" s="34" t="str">
        <f t="shared" si="15"/>
        <v/>
      </c>
      <c r="AJ62" s="34" t="str">
        <f t="shared" si="32"/>
        <v/>
      </c>
      <c r="AK62" s="34" t="str">
        <f t="shared" si="33"/>
        <v/>
      </c>
      <c r="AL62" s="34" t="str">
        <f t="shared" si="16"/>
        <v/>
      </c>
      <c r="AM62" s="34" t="str">
        <f t="shared" si="17"/>
        <v/>
      </c>
      <c r="AN62" s="34" t="str">
        <f t="shared" si="18"/>
        <v/>
      </c>
      <c r="AO62" s="34" t="str">
        <f t="shared" si="19"/>
        <v/>
      </c>
      <c r="AP62" s="34" t="str">
        <f t="shared" si="20"/>
        <v/>
      </c>
      <c r="AQ62" s="34" t="str">
        <f t="shared" si="21"/>
        <v/>
      </c>
      <c r="AR62" s="34" t="str">
        <f t="shared" si="22"/>
        <v/>
      </c>
      <c r="AS62" s="34" t="str">
        <f t="shared" si="34"/>
        <v/>
      </c>
      <c r="AT62" s="23"/>
      <c r="AZ62" s="35"/>
      <c r="BA62" s="0">
        <f>IF(OR(A62="",NOT(ISNUMBER(W62))),0,IF(COUNTIFS($A$9:A62,A62,$W$9:W62,"&gt;=0")=1,1,0))</f>
      </c>
    </row>
    <row r="63" spans="1:53" x14ac:dyDescent="0.15">
      <c r="A63" s="26"/>
      <c r="B63" s="1"/>
      <c r="C63" s="6"/>
      <c r="D63" s="7"/>
      <c r="E63" s="7"/>
      <c r="F63" s="52"/>
      <c r="G63" s="3"/>
      <c r="H63" s="3"/>
      <c r="I63" s="60" t="str">
        <f t="shared" si="23"/>
        <v/>
      </c>
      <c r="J63" s="46" t="str">
        <f t="shared" si="0"/>
        <v/>
      </c>
      <c r="K63" s="46" t="str">
        <f t="shared" si="36"/>
        <v/>
      </c>
      <c r="L63" s="46" t="str">
        <f t="shared" si="37"/>
        <v/>
      </c>
      <c r="M63" s="46">
        <f>IF(OR(BA63&lt;&gt;1,AB63&lt;&gt;""),"",(SUMIF($A$9:$A$108,A63,$W$9:$W$108)-SUMIF($A$9:$A$108,A63,$AF$9:$AF$108))-IF(P63="",0,P63))</f>
      </c>
      <c r="N63" s="46">
        <f>IF(OR(BA63&lt;&gt;1,AB63&lt;&gt;"",SUMIF($A$9:$A$108,A63,$AF$9:$AF$108)=0),"",SUMIF($A$9:$A$108,A63,$AF$9:$AF$108)-IF(Q63="",0,Q63))</f>
      </c>
      <c r="O63" s="46">
        <f>IF(OR(BA63&lt;&gt;1,AB63&lt;&gt;""),"",IF(SUMIF($A$9:$A$108,A63,$W$9:$W$108)&gt;$AZ$31,SUMIF($A$9:$A$108,A63,$W$9:$W$108)-$AZ$31,""))</f>
      </c>
      <c r="P63" s="46">
        <f>IF(OR(BA63&lt;&gt;1,AB63&lt;&gt;""),"",IF((SUMIF($A$9:$A$108,A63,$W$9:$W$108)-SUMIF($A$9:$A$108,A63,$AF$9:$AF$108))&gt;$AZ$31,(SUMIF($A$9:$A$108,A63,$W$9:$W$108)-SUMIF($A$9:$A$108,A63,$AF$9:$AF$108))-$AZ$31,""))</f>
      </c>
      <c r="Q63" s="46">
        <f>IF(OR(BA63&lt;&gt;1,AB63&lt;&gt;"",O63=""),"",IF(O63&gt;SUMIF($A$9:$A$108,A63,$AF$9:$AF$108),SUMIF($A$9:$A$108,A63,$AF$9:$AF$108),O63))</f>
      </c>
      <c r="R63" s="46">
        <f>IF(OR(BA63&lt;&gt;1,AB63=""),"",(SUMIF($A$9:$A$108,A63,$W$9:$W$108)-SUMIF($A$9:$A$108,A63,$AF$9:$AF$108))-IF(U63="",0,U63))</f>
      </c>
      <c r="S63" s="46">
        <f>IF(OR(BA63&lt;&gt;1,AB63="",SUMIF($A$9:$A$108,A63,$AF$9:$AF$108)=0),"",SUMIF($A$9:$A$108,A63,$AF$9:$AF$108)-IF(V63="",0,V63))</f>
      </c>
      <c r="T63" s="46">
        <f>IF(OR(BA63&lt;&gt;1,AB63=""),"",IF(SUMIF($A$9:$A$108,A63,$W$9:$W$108)&gt;$AZ$31,SUMIF($A$9:$A$108,A63,$W$9:$W$108)-$AZ$31,""))</f>
      </c>
      <c r="U63" s="46">
        <f>IF(OR(BA63&lt;&gt;1,AB63=""),"",IF((SUMIF($A$9:$A$108,A63,$W$9:$W$108)-SUMIF($A$9:$A$108,A63,$AF$9:$AF$108))&gt;$AZ$31,(SUMIF($A$9:$A$108,A63,$W$9:$W$108)-SUMIF($A$9:$A$108,A63,$AF$9:$AF$108))-$AZ$31,""))</f>
      </c>
      <c r="V63" s="46">
        <f>IF(OR(BA63&lt;&gt;1,AB63="",T63=""),"",IF(T63&gt;SUMIF($A$9:$A$108,A63,$AF$9:$AF$108),SUMIF($A$9:$A$108,A63,$AF$9:$AF$108),T63))</f>
      </c>
      <c r="W63" s="46" t="str">
        <f t="shared" si="8"/>
        <v/>
      </c>
      <c r="X63" s="27"/>
      <c r="Y63" s="46" t="str">
        <f t="shared" si="28"/>
        <v/>
      </c>
      <c r="Z63" s="46" t="str">
        <f t="shared" si="9"/>
        <v/>
      </c>
      <c r="AA63" s="46" t="str">
        <f t="shared" si="10"/>
        <v/>
      </c>
      <c r="AB63" s="46" t="str">
        <f t="shared" si="29"/>
        <v/>
      </c>
      <c r="AC63" s="46" t="str">
        <f t="shared" si="11"/>
        <v/>
      </c>
      <c r="AD63" s="46" t="str">
        <f t="shared" si="12"/>
        <v/>
      </c>
      <c r="AE63" s="46" t="str">
        <f t="shared" si="30"/>
        <v/>
      </c>
      <c r="AF63" s="46" t="str">
        <f t="shared" si="31"/>
        <v/>
      </c>
      <c r="AG63" s="34" t="str">
        <f t="shared" si="13"/>
        <v/>
      </c>
      <c r="AH63" s="34" t="str">
        <f t="shared" si="14"/>
        <v/>
      </c>
      <c r="AI63" s="34" t="str">
        <f t="shared" si="15"/>
        <v/>
      </c>
      <c r="AJ63" s="34" t="str">
        <f t="shared" si="32"/>
        <v/>
      </c>
      <c r="AK63" s="34" t="str">
        <f t="shared" si="33"/>
        <v/>
      </c>
      <c r="AL63" s="34" t="str">
        <f t="shared" si="16"/>
        <v/>
      </c>
      <c r="AM63" s="34" t="str">
        <f t="shared" si="17"/>
        <v/>
      </c>
      <c r="AN63" s="34" t="str">
        <f t="shared" si="18"/>
        <v/>
      </c>
      <c r="AO63" s="34" t="str">
        <f t="shared" si="19"/>
        <v/>
      </c>
      <c r="AP63" s="34" t="str">
        <f t="shared" si="20"/>
        <v/>
      </c>
      <c r="AQ63" s="34" t="str">
        <f t="shared" si="21"/>
        <v/>
      </c>
      <c r="AR63" s="34" t="str">
        <f t="shared" si="22"/>
        <v/>
      </c>
      <c r="AS63" s="34" t="str">
        <f t="shared" si="34"/>
        <v/>
      </c>
      <c r="AT63" s="23"/>
      <c r="AZ63" s="35"/>
      <c r="BA63" s="0">
        <f>IF(OR(A63="",NOT(ISNUMBER(W63))),0,IF(COUNTIFS($A$9:A63,A63,$W$9:W63,"&gt;=0")=1,1,0))</f>
      </c>
    </row>
    <row r="64" spans="1:53" x14ac:dyDescent="0.15">
      <c r="A64" s="26"/>
      <c r="B64" s="1"/>
      <c r="C64" s="6"/>
      <c r="D64" s="7"/>
      <c r="E64" s="7"/>
      <c r="F64" s="52"/>
      <c r="G64" s="3"/>
      <c r="H64" s="3"/>
      <c r="I64" s="60" t="str">
        <f t="shared" si="23"/>
        <v/>
      </c>
      <c r="J64" s="46" t="str">
        <f t="shared" si="0"/>
        <v/>
      </c>
      <c r="K64" s="46" t="str">
        <f t="shared" si="36"/>
        <v/>
      </c>
      <c r="L64" s="46" t="str">
        <f t="shared" si="37"/>
        <v/>
      </c>
      <c r="M64" s="46">
        <f>IF(OR(BA64&lt;&gt;1,AB64&lt;&gt;""),"",(SUMIF($A$9:$A$108,A64,$W$9:$W$108)-SUMIF($A$9:$A$108,A64,$AF$9:$AF$108))-IF(P64="",0,P64))</f>
      </c>
      <c r="N64" s="46">
        <f>IF(OR(BA64&lt;&gt;1,AB64&lt;&gt;"",SUMIF($A$9:$A$108,A64,$AF$9:$AF$108)=0),"",SUMIF($A$9:$A$108,A64,$AF$9:$AF$108)-IF(Q64="",0,Q64))</f>
      </c>
      <c r="O64" s="46">
        <f>IF(OR(BA64&lt;&gt;1,AB64&lt;&gt;""),"",IF(SUMIF($A$9:$A$108,A64,$W$9:$W$108)&gt;$AZ$31,SUMIF($A$9:$A$108,A64,$W$9:$W$108)-$AZ$31,""))</f>
      </c>
      <c r="P64" s="46">
        <f>IF(OR(BA64&lt;&gt;1,AB64&lt;&gt;""),"",IF((SUMIF($A$9:$A$108,A64,$W$9:$W$108)-SUMIF($A$9:$A$108,A64,$AF$9:$AF$108))&gt;$AZ$31,(SUMIF($A$9:$A$108,A64,$W$9:$W$108)-SUMIF($A$9:$A$108,A64,$AF$9:$AF$108))-$AZ$31,""))</f>
      </c>
      <c r="Q64" s="46">
        <f>IF(OR(BA64&lt;&gt;1,AB64&lt;&gt;"",O64=""),"",IF(O64&gt;SUMIF($A$9:$A$108,A64,$AF$9:$AF$108),SUMIF($A$9:$A$108,A64,$AF$9:$AF$108),O64))</f>
      </c>
      <c r="R64" s="46">
        <f>IF(OR(BA64&lt;&gt;1,AB64=""),"",(SUMIF($A$9:$A$108,A64,$W$9:$W$108)-SUMIF($A$9:$A$108,A64,$AF$9:$AF$108))-IF(U64="",0,U64))</f>
      </c>
      <c r="S64" s="46">
        <f>IF(OR(BA64&lt;&gt;1,AB64="",SUMIF($A$9:$A$108,A64,$AF$9:$AF$108)=0),"",SUMIF($A$9:$A$108,A64,$AF$9:$AF$108)-IF(V64="",0,V64))</f>
      </c>
      <c r="T64" s="46">
        <f>IF(OR(BA64&lt;&gt;1,AB64=""),"",IF(SUMIF($A$9:$A$108,A64,$W$9:$W$108)&gt;$AZ$31,SUMIF($A$9:$A$108,A64,$W$9:$W$108)-$AZ$31,""))</f>
      </c>
      <c r="U64" s="46">
        <f>IF(OR(BA64&lt;&gt;1,AB64=""),"",IF((SUMIF($A$9:$A$108,A64,$W$9:$W$108)-SUMIF($A$9:$A$108,A64,$AF$9:$AF$108))&gt;$AZ$31,(SUMIF($A$9:$A$108,A64,$W$9:$W$108)-SUMIF($A$9:$A$108,A64,$AF$9:$AF$108))-$AZ$31,""))</f>
      </c>
      <c r="V64" s="46">
        <f>IF(OR(BA64&lt;&gt;1,AB64="",T64=""),"",IF(T64&gt;SUMIF($A$9:$A$108,A64,$AF$9:$AF$108),SUMIF($A$9:$A$108,A64,$AF$9:$AF$108),T64))</f>
      </c>
      <c r="W64" s="46" t="str">
        <f t="shared" si="8"/>
        <v/>
      </c>
      <c r="X64" s="27"/>
      <c r="Y64" s="46" t="str">
        <f t="shared" si="28"/>
        <v/>
      </c>
      <c r="Z64" s="46" t="str">
        <f t="shared" si="9"/>
        <v/>
      </c>
      <c r="AA64" s="46" t="str">
        <f t="shared" si="10"/>
        <v/>
      </c>
      <c r="AB64" s="46" t="str">
        <f t="shared" si="29"/>
        <v/>
      </c>
      <c r="AC64" s="46" t="str">
        <f t="shared" si="11"/>
        <v/>
      </c>
      <c r="AD64" s="46" t="str">
        <f t="shared" si="12"/>
        <v/>
      </c>
      <c r="AE64" s="46" t="str">
        <f t="shared" si="30"/>
        <v/>
      </c>
      <c r="AF64" s="46" t="str">
        <f t="shared" si="31"/>
        <v/>
      </c>
      <c r="AG64" s="34" t="str">
        <f t="shared" si="13"/>
        <v/>
      </c>
      <c r="AH64" s="34" t="str">
        <f t="shared" si="14"/>
        <v/>
      </c>
      <c r="AI64" s="34" t="str">
        <f t="shared" si="15"/>
        <v/>
      </c>
      <c r="AJ64" s="34" t="str">
        <f t="shared" si="32"/>
        <v/>
      </c>
      <c r="AK64" s="34" t="str">
        <f t="shared" si="33"/>
        <v/>
      </c>
      <c r="AL64" s="34" t="str">
        <f t="shared" si="16"/>
        <v/>
      </c>
      <c r="AM64" s="34" t="str">
        <f t="shared" si="17"/>
        <v/>
      </c>
      <c r="AN64" s="34" t="str">
        <f t="shared" si="18"/>
        <v/>
      </c>
      <c r="AO64" s="34" t="str">
        <f t="shared" si="19"/>
        <v/>
      </c>
      <c r="AP64" s="34" t="str">
        <f t="shared" si="20"/>
        <v/>
      </c>
      <c r="AQ64" s="34" t="str">
        <f t="shared" si="21"/>
        <v/>
      </c>
      <c r="AR64" s="34" t="str">
        <f t="shared" si="22"/>
        <v/>
      </c>
      <c r="AS64" s="34" t="str">
        <f t="shared" si="34"/>
        <v/>
      </c>
      <c r="AT64" s="23"/>
      <c r="AZ64" s="35"/>
      <c r="BA64" s="0">
        <f>IF(OR(A64="",NOT(ISNUMBER(W64))),0,IF(COUNTIFS($A$9:A64,A64,$W$9:W64,"&gt;=0")=1,1,0))</f>
      </c>
    </row>
    <row r="65" spans="1:53" x14ac:dyDescent="0.15">
      <c r="A65" s="26"/>
      <c r="B65" s="1"/>
      <c r="C65" s="6"/>
      <c r="D65" s="7"/>
      <c r="E65" s="7"/>
      <c r="F65" s="52"/>
      <c r="G65" s="3"/>
      <c r="H65" s="3"/>
      <c r="I65" s="60" t="str">
        <f t="shared" si="23"/>
        <v/>
      </c>
      <c r="J65" s="46" t="str">
        <f t="shared" si="0"/>
        <v/>
      </c>
      <c r="K65" s="46" t="str">
        <f t="shared" si="36"/>
        <v/>
      </c>
      <c r="L65" s="46" t="str">
        <f t="shared" si="37"/>
        <v/>
      </c>
      <c r="M65" s="46">
        <f>IF(OR(BA65&lt;&gt;1,AB65&lt;&gt;""),"",(SUMIF($A$9:$A$108,A65,$W$9:$W$108)-SUMIF($A$9:$A$108,A65,$AF$9:$AF$108))-IF(P65="",0,P65))</f>
      </c>
      <c r="N65" s="46">
        <f>IF(OR(BA65&lt;&gt;1,AB65&lt;&gt;"",SUMIF($A$9:$A$108,A65,$AF$9:$AF$108)=0),"",SUMIF($A$9:$A$108,A65,$AF$9:$AF$108)-IF(Q65="",0,Q65))</f>
      </c>
      <c r="O65" s="46">
        <f>IF(OR(BA65&lt;&gt;1,AB65&lt;&gt;""),"",IF(SUMIF($A$9:$A$108,A65,$W$9:$W$108)&gt;$AZ$31,SUMIF($A$9:$A$108,A65,$W$9:$W$108)-$AZ$31,""))</f>
      </c>
      <c r="P65" s="46">
        <f>IF(OR(BA65&lt;&gt;1,AB65&lt;&gt;""),"",IF((SUMIF($A$9:$A$108,A65,$W$9:$W$108)-SUMIF($A$9:$A$108,A65,$AF$9:$AF$108))&gt;$AZ$31,(SUMIF($A$9:$A$108,A65,$W$9:$W$108)-SUMIF($A$9:$A$108,A65,$AF$9:$AF$108))-$AZ$31,""))</f>
      </c>
      <c r="Q65" s="46">
        <f>IF(OR(BA65&lt;&gt;1,AB65&lt;&gt;"",O65=""),"",IF(O65&gt;SUMIF($A$9:$A$108,A65,$AF$9:$AF$108),SUMIF($A$9:$A$108,A65,$AF$9:$AF$108),O65))</f>
      </c>
      <c r="R65" s="46">
        <f>IF(OR(BA65&lt;&gt;1,AB65=""),"",(SUMIF($A$9:$A$108,A65,$W$9:$W$108)-SUMIF($A$9:$A$108,A65,$AF$9:$AF$108))-IF(U65="",0,U65))</f>
      </c>
      <c r="S65" s="46">
        <f>IF(OR(BA65&lt;&gt;1,AB65="",SUMIF($A$9:$A$108,A65,$AF$9:$AF$108)=0),"",SUMIF($A$9:$A$108,A65,$AF$9:$AF$108)-IF(V65="",0,V65))</f>
      </c>
      <c r="T65" s="46">
        <f>IF(OR(BA65&lt;&gt;1,AB65=""),"",IF(SUMIF($A$9:$A$108,A65,$W$9:$W$108)&gt;$AZ$31,SUMIF($A$9:$A$108,A65,$W$9:$W$108)-$AZ$31,""))</f>
      </c>
      <c r="U65" s="46">
        <f>IF(OR(BA65&lt;&gt;1,AB65=""),"",IF((SUMIF($A$9:$A$108,A65,$W$9:$W$108)-SUMIF($A$9:$A$108,A65,$AF$9:$AF$108))&gt;$AZ$31,(SUMIF($A$9:$A$108,A65,$W$9:$W$108)-SUMIF($A$9:$A$108,A65,$AF$9:$AF$108))-$AZ$31,""))</f>
      </c>
      <c r="V65" s="46">
        <f>IF(OR(BA65&lt;&gt;1,AB65="",T65=""),"",IF(T65&gt;SUMIF($A$9:$A$108,A65,$AF$9:$AF$108),SUMIF($A$9:$A$108,A65,$AF$9:$AF$108),T65))</f>
      </c>
      <c r="W65" s="46" t="str">
        <f t="shared" si="8"/>
        <v/>
      </c>
      <c r="X65" s="27"/>
      <c r="Y65" s="46" t="str">
        <f t="shared" si="28"/>
        <v/>
      </c>
      <c r="Z65" s="46" t="str">
        <f t="shared" si="9"/>
        <v/>
      </c>
      <c r="AA65" s="46" t="str">
        <f t="shared" si="10"/>
        <v/>
      </c>
      <c r="AB65" s="46" t="str">
        <f t="shared" si="29"/>
        <v/>
      </c>
      <c r="AC65" s="46" t="str">
        <f t="shared" si="11"/>
        <v/>
      </c>
      <c r="AD65" s="46" t="str">
        <f t="shared" si="12"/>
        <v/>
      </c>
      <c r="AE65" s="46" t="str">
        <f t="shared" si="30"/>
        <v/>
      </c>
      <c r="AF65" s="46" t="str">
        <f t="shared" si="31"/>
        <v/>
      </c>
      <c r="AG65" s="34" t="str">
        <f t="shared" si="13"/>
        <v/>
      </c>
      <c r="AH65" s="34" t="str">
        <f t="shared" si="14"/>
        <v/>
      </c>
      <c r="AI65" s="34" t="str">
        <f t="shared" si="15"/>
        <v/>
      </c>
      <c r="AJ65" s="34" t="str">
        <f t="shared" si="32"/>
        <v/>
      </c>
      <c r="AK65" s="34" t="str">
        <f t="shared" si="33"/>
        <v/>
      </c>
      <c r="AL65" s="34" t="str">
        <f t="shared" si="16"/>
        <v/>
      </c>
      <c r="AM65" s="34" t="str">
        <f t="shared" si="17"/>
        <v/>
      </c>
      <c r="AN65" s="34" t="str">
        <f t="shared" si="18"/>
        <v/>
      </c>
      <c r="AO65" s="34" t="str">
        <f t="shared" si="19"/>
        <v/>
      </c>
      <c r="AP65" s="34" t="str">
        <f t="shared" si="20"/>
        <v/>
      </c>
      <c r="AQ65" s="34" t="str">
        <f t="shared" si="21"/>
        <v/>
      </c>
      <c r="AR65" s="34" t="str">
        <f t="shared" si="22"/>
        <v/>
      </c>
      <c r="AS65" s="34" t="str">
        <f t="shared" si="34"/>
        <v/>
      </c>
      <c r="AT65" s="23"/>
      <c r="AZ65" s="35"/>
      <c r="BA65" s="0">
        <f>IF(OR(A65="",NOT(ISNUMBER(W65))),0,IF(COUNTIFS($A$9:A65,A65,$W$9:W65,"&gt;=0")=1,1,0))</f>
      </c>
    </row>
    <row r="66" spans="1:53" x14ac:dyDescent="0.15">
      <c r="A66" s="26"/>
      <c r="B66" s="1"/>
      <c r="C66" s="6"/>
      <c r="D66" s="7"/>
      <c r="E66" s="7"/>
      <c r="F66" s="52"/>
      <c r="G66" s="3"/>
      <c r="H66" s="3"/>
      <c r="I66" s="60" t="str">
        <f t="shared" si="23"/>
        <v/>
      </c>
      <c r="J66" s="46" t="str">
        <f t="shared" si="0"/>
        <v/>
      </c>
      <c r="K66" s="46" t="str">
        <f t="shared" si="36"/>
        <v/>
      </c>
      <c r="L66" s="46" t="str">
        <f t="shared" si="37"/>
        <v/>
      </c>
      <c r="M66" s="46">
        <f>IF(OR(BA66&lt;&gt;1,AB66&lt;&gt;""),"",(SUMIF($A$9:$A$108,A66,$W$9:$W$108)-SUMIF($A$9:$A$108,A66,$AF$9:$AF$108))-IF(P66="",0,P66))</f>
      </c>
      <c r="N66" s="46">
        <f>IF(OR(BA66&lt;&gt;1,AB66&lt;&gt;"",SUMIF($A$9:$A$108,A66,$AF$9:$AF$108)=0),"",SUMIF($A$9:$A$108,A66,$AF$9:$AF$108)-IF(Q66="",0,Q66))</f>
      </c>
      <c r="O66" s="46">
        <f>IF(OR(BA66&lt;&gt;1,AB66&lt;&gt;""),"",IF(SUMIF($A$9:$A$108,A66,$W$9:$W$108)&gt;$AZ$31,SUMIF($A$9:$A$108,A66,$W$9:$W$108)-$AZ$31,""))</f>
      </c>
      <c r="P66" s="46">
        <f>IF(OR(BA66&lt;&gt;1,AB66&lt;&gt;""),"",IF((SUMIF($A$9:$A$108,A66,$W$9:$W$108)-SUMIF($A$9:$A$108,A66,$AF$9:$AF$108))&gt;$AZ$31,(SUMIF($A$9:$A$108,A66,$W$9:$W$108)-SUMIF($A$9:$A$108,A66,$AF$9:$AF$108))-$AZ$31,""))</f>
      </c>
      <c r="Q66" s="46">
        <f>IF(OR(BA66&lt;&gt;1,AB66&lt;&gt;"",O66=""),"",IF(O66&gt;SUMIF($A$9:$A$108,A66,$AF$9:$AF$108),SUMIF($A$9:$A$108,A66,$AF$9:$AF$108),O66))</f>
      </c>
      <c r="R66" s="46">
        <f>IF(OR(BA66&lt;&gt;1,AB66=""),"",(SUMIF($A$9:$A$108,A66,$W$9:$W$108)-SUMIF($A$9:$A$108,A66,$AF$9:$AF$108))-IF(U66="",0,U66))</f>
      </c>
      <c r="S66" s="46">
        <f>IF(OR(BA66&lt;&gt;1,AB66="",SUMIF($A$9:$A$108,A66,$AF$9:$AF$108)=0),"",SUMIF($A$9:$A$108,A66,$AF$9:$AF$108)-IF(V66="",0,V66))</f>
      </c>
      <c r="T66" s="46">
        <f>IF(OR(BA66&lt;&gt;1,AB66=""),"",IF(SUMIF($A$9:$A$108,A66,$W$9:$W$108)&gt;$AZ$31,SUMIF($A$9:$A$108,A66,$W$9:$W$108)-$AZ$31,""))</f>
      </c>
      <c r="U66" s="46">
        <f>IF(OR(BA66&lt;&gt;1,AB66=""),"",IF((SUMIF($A$9:$A$108,A66,$W$9:$W$108)-SUMIF($A$9:$A$108,A66,$AF$9:$AF$108))&gt;$AZ$31,(SUMIF($A$9:$A$108,A66,$W$9:$W$108)-SUMIF($A$9:$A$108,A66,$AF$9:$AF$108))-$AZ$31,""))</f>
      </c>
      <c r="V66" s="46">
        <f>IF(OR(BA66&lt;&gt;1,AB66="",T66=""),"",IF(T66&gt;SUMIF($A$9:$A$108,A66,$AF$9:$AF$108),SUMIF($A$9:$A$108,A66,$AF$9:$AF$108),T66))</f>
      </c>
      <c r="W66" s="46" t="str">
        <f t="shared" si="8"/>
        <v/>
      </c>
      <c r="X66" s="27"/>
      <c r="Y66" s="46" t="str">
        <f t="shared" si="28"/>
        <v/>
      </c>
      <c r="Z66" s="46" t="str">
        <f t="shared" si="9"/>
        <v/>
      </c>
      <c r="AA66" s="46" t="str">
        <f t="shared" si="10"/>
        <v/>
      </c>
      <c r="AB66" s="46" t="str">
        <f t="shared" si="29"/>
        <v/>
      </c>
      <c r="AC66" s="46" t="str">
        <f t="shared" si="11"/>
        <v/>
      </c>
      <c r="AD66" s="46" t="str">
        <f t="shared" si="12"/>
        <v/>
      </c>
      <c r="AE66" s="46" t="str">
        <f t="shared" si="30"/>
        <v/>
      </c>
      <c r="AF66" s="46" t="str">
        <f t="shared" si="31"/>
        <v/>
      </c>
      <c r="AG66" s="34" t="str">
        <f t="shared" si="13"/>
        <v/>
      </c>
      <c r="AH66" s="34" t="str">
        <f t="shared" si="14"/>
        <v/>
      </c>
      <c r="AI66" s="34" t="str">
        <f t="shared" si="15"/>
        <v/>
      </c>
      <c r="AJ66" s="34" t="str">
        <f t="shared" si="32"/>
        <v/>
      </c>
      <c r="AK66" s="34" t="str">
        <f t="shared" si="33"/>
        <v/>
      </c>
      <c r="AL66" s="34" t="str">
        <f t="shared" si="16"/>
        <v/>
      </c>
      <c r="AM66" s="34" t="str">
        <f t="shared" si="17"/>
        <v/>
      </c>
      <c r="AN66" s="34" t="str">
        <f t="shared" si="18"/>
        <v/>
      </c>
      <c r="AO66" s="34" t="str">
        <f t="shared" si="19"/>
        <v/>
      </c>
      <c r="AP66" s="34" t="str">
        <f t="shared" si="20"/>
        <v/>
      </c>
      <c r="AQ66" s="34" t="str">
        <f t="shared" si="21"/>
        <v/>
      </c>
      <c r="AR66" s="34" t="str">
        <f t="shared" si="22"/>
        <v/>
      </c>
      <c r="AS66" s="34" t="str">
        <f t="shared" si="34"/>
        <v/>
      </c>
      <c r="AT66" s="23"/>
      <c r="AZ66" s="35"/>
      <c r="BA66" s="0">
        <f>IF(OR(A66="",NOT(ISNUMBER(W66))),0,IF(COUNTIFS($A$9:A66,A66,$W$9:W66,"&gt;=0")=1,1,0))</f>
      </c>
    </row>
    <row r="67" spans="1:53" x14ac:dyDescent="0.15">
      <c r="A67" s="26"/>
      <c r="B67" s="1"/>
      <c r="C67" s="6"/>
      <c r="D67" s="7"/>
      <c r="E67" s="7"/>
      <c r="F67" s="52"/>
      <c r="G67" s="3"/>
      <c r="H67" s="3"/>
      <c r="I67" s="60" t="str">
        <f t="shared" si="23"/>
        <v/>
      </c>
      <c r="J67" s="46" t="str">
        <f t="shared" si="0"/>
        <v/>
      </c>
      <c r="K67" s="46" t="str">
        <f t="shared" si="36"/>
        <v/>
      </c>
      <c r="L67" s="46" t="str">
        <f t="shared" si="37"/>
        <v/>
      </c>
      <c r="M67" s="46">
        <f>IF(OR(BA67&lt;&gt;1,AB67&lt;&gt;""),"",(SUMIF($A$9:$A$108,A67,$W$9:$W$108)-SUMIF($A$9:$A$108,A67,$AF$9:$AF$108))-IF(P67="",0,P67))</f>
      </c>
      <c r="N67" s="46">
        <f>IF(OR(BA67&lt;&gt;1,AB67&lt;&gt;"",SUMIF($A$9:$A$108,A67,$AF$9:$AF$108)=0),"",SUMIF($A$9:$A$108,A67,$AF$9:$AF$108)-IF(Q67="",0,Q67))</f>
      </c>
      <c r="O67" s="46">
        <f>IF(OR(BA67&lt;&gt;1,AB67&lt;&gt;""),"",IF(SUMIF($A$9:$A$108,A67,$W$9:$W$108)&gt;$AZ$31,SUMIF($A$9:$A$108,A67,$W$9:$W$108)-$AZ$31,""))</f>
      </c>
      <c r="P67" s="46">
        <f>IF(OR(BA67&lt;&gt;1,AB67&lt;&gt;""),"",IF((SUMIF($A$9:$A$108,A67,$W$9:$W$108)-SUMIF($A$9:$A$108,A67,$AF$9:$AF$108))&gt;$AZ$31,(SUMIF($A$9:$A$108,A67,$W$9:$W$108)-SUMIF($A$9:$A$108,A67,$AF$9:$AF$108))-$AZ$31,""))</f>
      </c>
      <c r="Q67" s="46">
        <f>IF(OR(BA67&lt;&gt;1,AB67&lt;&gt;"",O67=""),"",IF(O67&gt;SUMIF($A$9:$A$108,A67,$AF$9:$AF$108),SUMIF($A$9:$A$108,A67,$AF$9:$AF$108),O67))</f>
      </c>
      <c r="R67" s="46">
        <f>IF(OR(BA67&lt;&gt;1,AB67=""),"",(SUMIF($A$9:$A$108,A67,$W$9:$W$108)-SUMIF($A$9:$A$108,A67,$AF$9:$AF$108))-IF(U67="",0,U67))</f>
      </c>
      <c r="S67" s="46">
        <f>IF(OR(BA67&lt;&gt;1,AB67="",SUMIF($A$9:$A$108,A67,$AF$9:$AF$108)=0),"",SUMIF($A$9:$A$108,A67,$AF$9:$AF$108)-IF(V67="",0,V67))</f>
      </c>
      <c r="T67" s="46">
        <f>IF(OR(BA67&lt;&gt;1,AB67=""),"",IF(SUMIF($A$9:$A$108,A67,$W$9:$W$108)&gt;$AZ$31,SUMIF($A$9:$A$108,A67,$W$9:$W$108)-$AZ$31,""))</f>
      </c>
      <c r="U67" s="46">
        <f>IF(OR(BA67&lt;&gt;1,AB67=""),"",IF((SUMIF($A$9:$A$108,A67,$W$9:$W$108)-SUMIF($A$9:$A$108,A67,$AF$9:$AF$108))&gt;$AZ$31,(SUMIF($A$9:$A$108,A67,$W$9:$W$108)-SUMIF($A$9:$A$108,A67,$AF$9:$AF$108))-$AZ$31,""))</f>
      </c>
      <c r="V67" s="46">
        <f>IF(OR(BA67&lt;&gt;1,AB67="",T67=""),"",IF(T67&gt;SUMIF($A$9:$A$108,A67,$AF$9:$AF$108),SUMIF($A$9:$A$108,A67,$AF$9:$AF$108),T67))</f>
      </c>
      <c r="W67" s="46" t="str">
        <f t="shared" si="8"/>
        <v/>
      </c>
      <c r="X67" s="27"/>
      <c r="Y67" s="46" t="str">
        <f t="shared" si="28"/>
        <v/>
      </c>
      <c r="Z67" s="46" t="str">
        <f t="shared" si="9"/>
        <v/>
      </c>
      <c r="AA67" s="46" t="str">
        <f t="shared" si="10"/>
        <v/>
      </c>
      <c r="AB67" s="46" t="str">
        <f t="shared" si="29"/>
        <v/>
      </c>
      <c r="AC67" s="46" t="str">
        <f t="shared" si="11"/>
        <v/>
      </c>
      <c r="AD67" s="46" t="str">
        <f t="shared" si="12"/>
        <v/>
      </c>
      <c r="AE67" s="46" t="str">
        <f t="shared" si="30"/>
        <v/>
      </c>
      <c r="AF67" s="46" t="str">
        <f t="shared" si="31"/>
        <v/>
      </c>
      <c r="AG67" s="34" t="str">
        <f t="shared" si="13"/>
        <v/>
      </c>
      <c r="AH67" s="34" t="str">
        <f t="shared" si="14"/>
        <v/>
      </c>
      <c r="AI67" s="34" t="str">
        <f t="shared" si="15"/>
        <v/>
      </c>
      <c r="AJ67" s="34" t="str">
        <f t="shared" si="32"/>
        <v/>
      </c>
      <c r="AK67" s="34" t="str">
        <f t="shared" si="33"/>
        <v/>
      </c>
      <c r="AL67" s="34" t="str">
        <f t="shared" si="16"/>
        <v/>
      </c>
      <c r="AM67" s="34" t="str">
        <f t="shared" si="17"/>
        <v/>
      </c>
      <c r="AN67" s="34" t="str">
        <f t="shared" si="18"/>
        <v/>
      </c>
      <c r="AO67" s="34" t="str">
        <f t="shared" si="19"/>
        <v/>
      </c>
      <c r="AP67" s="34" t="str">
        <f t="shared" si="20"/>
        <v/>
      </c>
      <c r="AQ67" s="34" t="str">
        <f t="shared" si="21"/>
        <v/>
      </c>
      <c r="AR67" s="34" t="str">
        <f t="shared" si="22"/>
        <v/>
      </c>
      <c r="AS67" s="34" t="str">
        <f t="shared" si="34"/>
        <v/>
      </c>
      <c r="AT67" s="23"/>
      <c r="AZ67" s="35"/>
      <c r="BA67" s="0">
        <f>IF(OR(A67="",NOT(ISNUMBER(W67))),0,IF(COUNTIFS($A$9:A67,A67,$W$9:W67,"&gt;=0")=1,1,0))</f>
      </c>
    </row>
    <row r="68" spans="1:53" x14ac:dyDescent="0.15">
      <c r="A68" s="26"/>
      <c r="B68" s="1"/>
      <c r="C68" s="6"/>
      <c r="D68" s="7"/>
      <c r="E68" s="7"/>
      <c r="F68" s="52"/>
      <c r="G68" s="3"/>
      <c r="H68" s="3"/>
      <c r="I68" s="60" t="str">
        <f t="shared" si="23"/>
        <v/>
      </c>
      <c r="J68" s="46" t="str">
        <f t="shared" si="0"/>
        <v/>
      </c>
      <c r="K68" s="46" t="str">
        <f t="shared" si="36"/>
        <v/>
      </c>
      <c r="L68" s="46" t="str">
        <f t="shared" si="37"/>
        <v/>
      </c>
      <c r="M68" s="46">
        <f>IF(OR(BA68&lt;&gt;1,AB68&lt;&gt;""),"",(SUMIF($A$9:$A$108,A68,$W$9:$W$108)-SUMIF($A$9:$A$108,A68,$AF$9:$AF$108))-IF(P68="",0,P68))</f>
      </c>
      <c r="N68" s="46">
        <f>IF(OR(BA68&lt;&gt;1,AB68&lt;&gt;"",SUMIF($A$9:$A$108,A68,$AF$9:$AF$108)=0),"",SUMIF($A$9:$A$108,A68,$AF$9:$AF$108)-IF(Q68="",0,Q68))</f>
      </c>
      <c r="O68" s="46">
        <f>IF(OR(BA68&lt;&gt;1,AB68&lt;&gt;""),"",IF(SUMIF($A$9:$A$108,A68,$W$9:$W$108)&gt;$AZ$31,SUMIF($A$9:$A$108,A68,$W$9:$W$108)-$AZ$31,""))</f>
      </c>
      <c r="P68" s="46">
        <f>IF(OR(BA68&lt;&gt;1,AB68&lt;&gt;""),"",IF((SUMIF($A$9:$A$108,A68,$W$9:$W$108)-SUMIF($A$9:$A$108,A68,$AF$9:$AF$108))&gt;$AZ$31,(SUMIF($A$9:$A$108,A68,$W$9:$W$108)-SUMIF($A$9:$A$108,A68,$AF$9:$AF$108))-$AZ$31,""))</f>
      </c>
      <c r="Q68" s="46">
        <f>IF(OR(BA68&lt;&gt;1,AB68&lt;&gt;"",O68=""),"",IF(O68&gt;SUMIF($A$9:$A$108,A68,$AF$9:$AF$108),SUMIF($A$9:$A$108,A68,$AF$9:$AF$108),O68))</f>
      </c>
      <c r="R68" s="46">
        <f>IF(OR(BA68&lt;&gt;1,AB68=""),"",(SUMIF($A$9:$A$108,A68,$W$9:$W$108)-SUMIF($A$9:$A$108,A68,$AF$9:$AF$108))-IF(U68="",0,U68))</f>
      </c>
      <c r="S68" s="46">
        <f>IF(OR(BA68&lt;&gt;1,AB68="",SUMIF($A$9:$A$108,A68,$AF$9:$AF$108)=0),"",SUMIF($A$9:$A$108,A68,$AF$9:$AF$108)-IF(V68="",0,V68))</f>
      </c>
      <c r="T68" s="46">
        <f>IF(OR(BA68&lt;&gt;1,AB68=""),"",IF(SUMIF($A$9:$A$108,A68,$W$9:$W$108)&gt;$AZ$31,SUMIF($A$9:$A$108,A68,$W$9:$W$108)-$AZ$31,""))</f>
      </c>
      <c r="U68" s="46">
        <f>IF(OR(BA68&lt;&gt;1,AB68=""),"",IF((SUMIF($A$9:$A$108,A68,$W$9:$W$108)-SUMIF($A$9:$A$108,A68,$AF$9:$AF$108))&gt;$AZ$31,(SUMIF($A$9:$A$108,A68,$W$9:$W$108)-SUMIF($A$9:$A$108,A68,$AF$9:$AF$108))-$AZ$31,""))</f>
      </c>
      <c r="V68" s="46">
        <f>IF(OR(BA68&lt;&gt;1,AB68="",T68=""),"",IF(T68&gt;SUMIF($A$9:$A$108,A68,$AF$9:$AF$108),SUMIF($A$9:$A$108,A68,$AF$9:$AF$108),T68))</f>
      </c>
      <c r="W68" s="46" t="str">
        <f t="shared" si="8"/>
        <v/>
      </c>
      <c r="X68" s="27"/>
      <c r="Y68" s="46" t="str">
        <f t="shared" si="28"/>
        <v/>
      </c>
      <c r="Z68" s="46" t="str">
        <f t="shared" si="9"/>
        <v/>
      </c>
      <c r="AA68" s="46" t="str">
        <f t="shared" si="10"/>
        <v/>
      </c>
      <c r="AB68" s="46" t="str">
        <f t="shared" si="29"/>
        <v/>
      </c>
      <c r="AC68" s="46" t="str">
        <f t="shared" si="11"/>
        <v/>
      </c>
      <c r="AD68" s="46" t="str">
        <f t="shared" si="12"/>
        <v/>
      </c>
      <c r="AE68" s="46" t="str">
        <f t="shared" si="30"/>
        <v/>
      </c>
      <c r="AF68" s="46" t="str">
        <f t="shared" si="31"/>
        <v/>
      </c>
      <c r="AG68" s="34" t="str">
        <f t="shared" si="13"/>
        <v/>
      </c>
      <c r="AH68" s="34" t="str">
        <f t="shared" si="14"/>
        <v/>
      </c>
      <c r="AI68" s="34" t="str">
        <f t="shared" si="15"/>
        <v/>
      </c>
      <c r="AJ68" s="34" t="str">
        <f t="shared" si="32"/>
        <v/>
      </c>
      <c r="AK68" s="34" t="str">
        <f t="shared" si="33"/>
        <v/>
      </c>
      <c r="AL68" s="34" t="str">
        <f t="shared" si="16"/>
        <v/>
      </c>
      <c r="AM68" s="34" t="str">
        <f t="shared" si="17"/>
        <v/>
      </c>
      <c r="AN68" s="34" t="str">
        <f t="shared" si="18"/>
        <v/>
      </c>
      <c r="AO68" s="34" t="str">
        <f t="shared" si="19"/>
        <v/>
      </c>
      <c r="AP68" s="34" t="str">
        <f t="shared" si="20"/>
        <v/>
      </c>
      <c r="AQ68" s="34" t="str">
        <f t="shared" si="21"/>
        <v/>
      </c>
      <c r="AR68" s="34" t="str">
        <f t="shared" si="22"/>
        <v/>
      </c>
      <c r="AS68" s="34" t="str">
        <f t="shared" si="34"/>
        <v/>
      </c>
      <c r="AT68" s="23"/>
      <c r="AZ68" s="35"/>
      <c r="BA68" s="0">
        <f>IF(OR(A68="",NOT(ISNUMBER(W68))),0,IF(COUNTIFS($A$9:A68,A68,$W$9:W68,"&gt;=0")=1,1,0))</f>
      </c>
    </row>
    <row r="69" spans="1:53" x14ac:dyDescent="0.15">
      <c r="A69" s="26"/>
      <c r="B69" s="1"/>
      <c r="C69" s="6"/>
      <c r="D69" s="7"/>
      <c r="E69" s="7"/>
      <c r="F69" s="52"/>
      <c r="G69" s="3"/>
      <c r="H69" s="3"/>
      <c r="I69" s="60" t="str">
        <f t="shared" si="23"/>
        <v/>
      </c>
      <c r="J69" s="46" t="str">
        <f t="shared" si="0"/>
        <v/>
      </c>
      <c r="K69" s="46" t="str">
        <f t="shared" si="36"/>
        <v/>
      </c>
      <c r="L69" s="46" t="str">
        <f t="shared" si="37"/>
        <v/>
      </c>
      <c r="M69" s="46">
        <f>IF(OR(BA69&lt;&gt;1,AB69&lt;&gt;""),"",(SUMIF($A$9:$A$108,A69,$W$9:$W$108)-SUMIF($A$9:$A$108,A69,$AF$9:$AF$108))-IF(P69="",0,P69))</f>
      </c>
      <c r="N69" s="46">
        <f>IF(OR(BA69&lt;&gt;1,AB69&lt;&gt;"",SUMIF($A$9:$A$108,A69,$AF$9:$AF$108)=0),"",SUMIF($A$9:$A$108,A69,$AF$9:$AF$108)-IF(Q69="",0,Q69))</f>
      </c>
      <c r="O69" s="46">
        <f>IF(OR(BA69&lt;&gt;1,AB69&lt;&gt;""),"",IF(SUMIF($A$9:$A$108,A69,$W$9:$W$108)&gt;$AZ$31,SUMIF($A$9:$A$108,A69,$W$9:$W$108)-$AZ$31,""))</f>
      </c>
      <c r="P69" s="46">
        <f>IF(OR(BA69&lt;&gt;1,AB69&lt;&gt;""),"",IF((SUMIF($A$9:$A$108,A69,$W$9:$W$108)-SUMIF($A$9:$A$108,A69,$AF$9:$AF$108))&gt;$AZ$31,(SUMIF($A$9:$A$108,A69,$W$9:$W$108)-SUMIF($A$9:$A$108,A69,$AF$9:$AF$108))-$AZ$31,""))</f>
      </c>
      <c r="Q69" s="46">
        <f>IF(OR(BA69&lt;&gt;1,AB69&lt;&gt;"",O69=""),"",IF(O69&gt;SUMIF($A$9:$A$108,A69,$AF$9:$AF$108),SUMIF($A$9:$A$108,A69,$AF$9:$AF$108),O69))</f>
      </c>
      <c r="R69" s="46">
        <f>IF(OR(BA69&lt;&gt;1,AB69=""),"",(SUMIF($A$9:$A$108,A69,$W$9:$W$108)-SUMIF($A$9:$A$108,A69,$AF$9:$AF$108))-IF(U69="",0,U69))</f>
      </c>
      <c r="S69" s="46">
        <f>IF(OR(BA69&lt;&gt;1,AB69="",SUMIF($A$9:$A$108,A69,$AF$9:$AF$108)=0),"",SUMIF($A$9:$A$108,A69,$AF$9:$AF$108)-IF(V69="",0,V69))</f>
      </c>
      <c r="T69" s="46">
        <f>IF(OR(BA69&lt;&gt;1,AB69=""),"",IF(SUMIF($A$9:$A$108,A69,$W$9:$W$108)&gt;$AZ$31,SUMIF($A$9:$A$108,A69,$W$9:$W$108)-$AZ$31,""))</f>
      </c>
      <c r="U69" s="46">
        <f>IF(OR(BA69&lt;&gt;1,AB69=""),"",IF((SUMIF($A$9:$A$108,A69,$W$9:$W$108)-SUMIF($A$9:$A$108,A69,$AF$9:$AF$108))&gt;$AZ$31,(SUMIF($A$9:$A$108,A69,$W$9:$W$108)-SUMIF($A$9:$A$108,A69,$AF$9:$AF$108))-$AZ$31,""))</f>
      </c>
      <c r="V69" s="46">
        <f>IF(OR(BA69&lt;&gt;1,AB69="",T69=""),"",IF(T69&gt;SUMIF($A$9:$A$108,A69,$AF$9:$AF$108),SUMIF($A$9:$A$108,A69,$AF$9:$AF$108),T69))</f>
      </c>
      <c r="W69" s="46" t="str">
        <f t="shared" si="8"/>
        <v/>
      </c>
      <c r="X69" s="27"/>
      <c r="Y69" s="46" t="str">
        <f t="shared" si="28"/>
        <v/>
      </c>
      <c r="Z69" s="46" t="str">
        <f t="shared" si="9"/>
        <v/>
      </c>
      <c r="AA69" s="46" t="str">
        <f t="shared" si="10"/>
        <v/>
      </c>
      <c r="AB69" s="46" t="str">
        <f t="shared" si="29"/>
        <v/>
      </c>
      <c r="AC69" s="46" t="str">
        <f t="shared" si="11"/>
        <v/>
      </c>
      <c r="AD69" s="46" t="str">
        <f t="shared" si="12"/>
        <v/>
      </c>
      <c r="AE69" s="46" t="str">
        <f t="shared" si="30"/>
        <v/>
      </c>
      <c r="AF69" s="46" t="str">
        <f t="shared" si="31"/>
        <v/>
      </c>
      <c r="AG69" s="34" t="str">
        <f t="shared" si="13"/>
        <v/>
      </c>
      <c r="AH69" s="34" t="str">
        <f t="shared" si="14"/>
        <v/>
      </c>
      <c r="AI69" s="34" t="str">
        <f t="shared" si="15"/>
        <v/>
      </c>
      <c r="AJ69" s="34" t="str">
        <f t="shared" si="32"/>
        <v/>
      </c>
      <c r="AK69" s="34" t="str">
        <f t="shared" si="33"/>
        <v/>
      </c>
      <c r="AL69" s="34" t="str">
        <f t="shared" si="16"/>
        <v/>
      </c>
      <c r="AM69" s="34" t="str">
        <f t="shared" si="17"/>
        <v/>
      </c>
      <c r="AN69" s="34" t="str">
        <f t="shared" si="18"/>
        <v/>
      </c>
      <c r="AO69" s="34" t="str">
        <f t="shared" si="19"/>
        <v/>
      </c>
      <c r="AP69" s="34" t="str">
        <f t="shared" si="20"/>
        <v/>
      </c>
      <c r="AQ69" s="34" t="str">
        <f t="shared" si="21"/>
        <v/>
      </c>
      <c r="AR69" s="34" t="str">
        <f t="shared" si="22"/>
        <v/>
      </c>
      <c r="AS69" s="34" t="str">
        <f t="shared" si="34"/>
        <v/>
      </c>
      <c r="AT69" s="23"/>
      <c r="AZ69" s="35"/>
      <c r="BA69" s="0">
        <f>IF(OR(A69="",NOT(ISNUMBER(W69))),0,IF(COUNTIFS($A$9:A69,A69,$W$9:W69,"&gt;=0")=1,1,0))</f>
      </c>
    </row>
    <row r="70" spans="1:53" x14ac:dyDescent="0.15">
      <c r="A70" s="26"/>
      <c r="B70" s="1"/>
      <c r="C70" s="6"/>
      <c r="D70" s="7"/>
      <c r="E70" s="7"/>
      <c r="F70" s="52"/>
      <c r="G70" s="3"/>
      <c r="H70" s="3"/>
      <c r="I70" s="60" t="str">
        <f t="shared" si="23"/>
        <v/>
      </c>
      <c r="J70" s="46" t="str">
        <f t="shared" si="0"/>
        <v/>
      </c>
      <c r="K70" s="46" t="str">
        <f t="shared" si="36"/>
        <v/>
      </c>
      <c r="L70" s="46" t="str">
        <f t="shared" si="37"/>
        <v/>
      </c>
      <c r="M70" s="46">
        <f>IF(OR(BA70&lt;&gt;1,AB70&lt;&gt;""),"",(SUMIF($A$9:$A$108,A70,$W$9:$W$108)-SUMIF($A$9:$A$108,A70,$AF$9:$AF$108))-IF(P70="",0,P70))</f>
      </c>
      <c r="N70" s="46">
        <f>IF(OR(BA70&lt;&gt;1,AB70&lt;&gt;"",SUMIF($A$9:$A$108,A70,$AF$9:$AF$108)=0),"",SUMIF($A$9:$A$108,A70,$AF$9:$AF$108)-IF(Q70="",0,Q70))</f>
      </c>
      <c r="O70" s="46">
        <f>IF(OR(BA70&lt;&gt;1,AB70&lt;&gt;""),"",IF(SUMIF($A$9:$A$108,A70,$W$9:$W$108)&gt;$AZ$31,SUMIF($A$9:$A$108,A70,$W$9:$W$108)-$AZ$31,""))</f>
      </c>
      <c r="P70" s="46">
        <f>IF(OR(BA70&lt;&gt;1,AB70&lt;&gt;""),"",IF((SUMIF($A$9:$A$108,A70,$W$9:$W$108)-SUMIF($A$9:$A$108,A70,$AF$9:$AF$108))&gt;$AZ$31,(SUMIF($A$9:$A$108,A70,$W$9:$W$108)-SUMIF($A$9:$A$108,A70,$AF$9:$AF$108))-$AZ$31,""))</f>
      </c>
      <c r="Q70" s="46">
        <f>IF(OR(BA70&lt;&gt;1,AB70&lt;&gt;"",O70=""),"",IF(O70&gt;SUMIF($A$9:$A$108,A70,$AF$9:$AF$108),SUMIF($A$9:$A$108,A70,$AF$9:$AF$108),O70))</f>
      </c>
      <c r="R70" s="46">
        <f>IF(OR(BA70&lt;&gt;1,AB70=""),"",(SUMIF($A$9:$A$108,A70,$W$9:$W$108)-SUMIF($A$9:$A$108,A70,$AF$9:$AF$108))-IF(U70="",0,U70))</f>
      </c>
      <c r="S70" s="46">
        <f>IF(OR(BA70&lt;&gt;1,AB70="",SUMIF($A$9:$A$108,A70,$AF$9:$AF$108)=0),"",SUMIF($A$9:$A$108,A70,$AF$9:$AF$108)-IF(V70="",0,V70))</f>
      </c>
      <c r="T70" s="46">
        <f>IF(OR(BA70&lt;&gt;1,AB70=""),"",IF(SUMIF($A$9:$A$108,A70,$W$9:$W$108)&gt;$AZ$31,SUMIF($A$9:$A$108,A70,$W$9:$W$108)-$AZ$31,""))</f>
      </c>
      <c r="U70" s="46">
        <f>IF(OR(BA70&lt;&gt;1,AB70=""),"",IF((SUMIF($A$9:$A$108,A70,$W$9:$W$108)-SUMIF($A$9:$A$108,A70,$AF$9:$AF$108))&gt;$AZ$31,(SUMIF($A$9:$A$108,A70,$W$9:$W$108)-SUMIF($A$9:$A$108,A70,$AF$9:$AF$108))-$AZ$31,""))</f>
      </c>
      <c r="V70" s="46">
        <f>IF(OR(BA70&lt;&gt;1,AB70="",T70=""),"",IF(T70&gt;SUMIF($A$9:$A$108,A70,$AF$9:$AF$108),SUMIF($A$9:$A$108,A70,$AF$9:$AF$108),T70))</f>
      </c>
      <c r="W70" s="46" t="str">
        <f t="shared" si="8"/>
        <v/>
      </c>
      <c r="X70" s="27"/>
      <c r="Y70" s="46" t="str">
        <f t="shared" si="28"/>
        <v/>
      </c>
      <c r="Z70" s="46" t="str">
        <f t="shared" si="9"/>
        <v/>
      </c>
      <c r="AA70" s="46" t="str">
        <f t="shared" si="10"/>
        <v/>
      </c>
      <c r="AB70" s="46" t="str">
        <f t="shared" si="29"/>
        <v/>
      </c>
      <c r="AC70" s="46" t="str">
        <f t="shared" si="11"/>
        <v/>
      </c>
      <c r="AD70" s="46" t="str">
        <f t="shared" si="12"/>
        <v/>
      </c>
      <c r="AE70" s="46" t="str">
        <f t="shared" si="30"/>
        <v/>
      </c>
      <c r="AF70" s="46" t="str">
        <f t="shared" si="31"/>
        <v/>
      </c>
      <c r="AG70" s="34" t="str">
        <f t="shared" si="13"/>
        <v/>
      </c>
      <c r="AH70" s="34" t="str">
        <f t="shared" si="14"/>
        <v/>
      </c>
      <c r="AI70" s="34" t="str">
        <f t="shared" si="15"/>
        <v/>
      </c>
      <c r="AJ70" s="34" t="str">
        <f t="shared" si="32"/>
        <v/>
      </c>
      <c r="AK70" s="34" t="str">
        <f t="shared" si="33"/>
        <v/>
      </c>
      <c r="AL70" s="34" t="str">
        <f t="shared" si="16"/>
        <v/>
      </c>
      <c r="AM70" s="34" t="str">
        <f t="shared" si="17"/>
        <v/>
      </c>
      <c r="AN70" s="34" t="str">
        <f t="shared" si="18"/>
        <v/>
      </c>
      <c r="AO70" s="34" t="str">
        <f t="shared" si="19"/>
        <v/>
      </c>
      <c r="AP70" s="34" t="str">
        <f t="shared" si="20"/>
        <v/>
      </c>
      <c r="AQ70" s="34" t="str">
        <f t="shared" si="21"/>
        <v/>
      </c>
      <c r="AR70" s="34" t="str">
        <f t="shared" si="22"/>
        <v/>
      </c>
      <c r="AS70" s="34" t="str">
        <f t="shared" si="34"/>
        <v/>
      </c>
      <c r="AT70" s="23"/>
      <c r="AZ70" s="35"/>
      <c r="BA70" s="0">
        <f>IF(OR(A70="",NOT(ISNUMBER(W70))),0,IF(COUNTIFS($A$9:A70,A70,$W$9:W70,"&gt;=0")=1,1,0))</f>
      </c>
    </row>
    <row r="71" spans="1:53" x14ac:dyDescent="0.15">
      <c r="A71" s="26"/>
      <c r="B71" s="1"/>
      <c r="C71" s="6"/>
      <c r="D71" s="7"/>
      <c r="E71" s="7"/>
      <c r="F71" s="52"/>
      <c r="G71" s="3"/>
      <c r="H71" s="3"/>
      <c r="I71" s="60" t="str">
        <f t="shared" si="23"/>
        <v/>
      </c>
      <c r="J71" s="46" t="str">
        <f t="shared" si="0"/>
        <v/>
      </c>
      <c r="K71" s="46" t="str">
        <f t="shared" si="36"/>
        <v/>
      </c>
      <c r="L71" s="46" t="str">
        <f t="shared" si="37"/>
        <v/>
      </c>
      <c r="M71" s="46">
        <f>IF(OR(BA71&lt;&gt;1,AB71&lt;&gt;""),"",(SUMIF($A$9:$A$108,A71,$W$9:$W$108)-SUMIF($A$9:$A$108,A71,$AF$9:$AF$108))-IF(P71="",0,P71))</f>
      </c>
      <c r="N71" s="46">
        <f>IF(OR(BA71&lt;&gt;1,AB71&lt;&gt;"",SUMIF($A$9:$A$108,A71,$AF$9:$AF$108)=0),"",SUMIF($A$9:$A$108,A71,$AF$9:$AF$108)-IF(Q71="",0,Q71))</f>
      </c>
      <c r="O71" s="46">
        <f>IF(OR(BA71&lt;&gt;1,AB71&lt;&gt;""),"",IF(SUMIF($A$9:$A$108,A71,$W$9:$W$108)&gt;$AZ$31,SUMIF($A$9:$A$108,A71,$W$9:$W$108)-$AZ$31,""))</f>
      </c>
      <c r="P71" s="46">
        <f>IF(OR(BA71&lt;&gt;1,AB71&lt;&gt;""),"",IF((SUMIF($A$9:$A$108,A71,$W$9:$W$108)-SUMIF($A$9:$A$108,A71,$AF$9:$AF$108))&gt;$AZ$31,(SUMIF($A$9:$A$108,A71,$W$9:$W$108)-SUMIF($A$9:$A$108,A71,$AF$9:$AF$108))-$AZ$31,""))</f>
      </c>
      <c r="Q71" s="46">
        <f>IF(OR(BA71&lt;&gt;1,AB71&lt;&gt;"",O71=""),"",IF(O71&gt;SUMIF($A$9:$A$108,A71,$AF$9:$AF$108),SUMIF($A$9:$A$108,A71,$AF$9:$AF$108),O71))</f>
      </c>
      <c r="R71" s="46">
        <f>IF(OR(BA71&lt;&gt;1,AB71=""),"",(SUMIF($A$9:$A$108,A71,$W$9:$W$108)-SUMIF($A$9:$A$108,A71,$AF$9:$AF$108))-IF(U71="",0,U71))</f>
      </c>
      <c r="S71" s="46">
        <f>IF(OR(BA71&lt;&gt;1,AB71="",SUMIF($A$9:$A$108,A71,$AF$9:$AF$108)=0),"",SUMIF($A$9:$A$108,A71,$AF$9:$AF$108)-IF(V71="",0,V71))</f>
      </c>
      <c r="T71" s="46">
        <f>IF(OR(BA71&lt;&gt;1,AB71=""),"",IF(SUMIF($A$9:$A$108,A71,$W$9:$W$108)&gt;$AZ$31,SUMIF($A$9:$A$108,A71,$W$9:$W$108)-$AZ$31,""))</f>
      </c>
      <c r="U71" s="46">
        <f>IF(OR(BA71&lt;&gt;1,AB71=""),"",IF((SUMIF($A$9:$A$108,A71,$W$9:$W$108)-SUMIF($A$9:$A$108,A71,$AF$9:$AF$108))&gt;$AZ$31,(SUMIF($A$9:$A$108,A71,$W$9:$W$108)-SUMIF($A$9:$A$108,A71,$AF$9:$AF$108))-$AZ$31,""))</f>
      </c>
      <c r="V71" s="46">
        <f>IF(OR(BA71&lt;&gt;1,AB71="",T71=""),"",IF(T71&gt;SUMIF($A$9:$A$108,A71,$AF$9:$AF$108),SUMIF($A$9:$A$108,A71,$AF$9:$AF$108),T71))</f>
      </c>
      <c r="W71" s="46" t="str">
        <f t="shared" si="8"/>
        <v/>
      </c>
      <c r="X71" s="27"/>
      <c r="Y71" s="46" t="str">
        <f t="shared" si="28"/>
        <v/>
      </c>
      <c r="Z71" s="46" t="str">
        <f t="shared" si="9"/>
        <v/>
      </c>
      <c r="AA71" s="46" t="str">
        <f t="shared" si="10"/>
        <v/>
      </c>
      <c r="AB71" s="46" t="str">
        <f t="shared" si="29"/>
        <v/>
      </c>
      <c r="AC71" s="46" t="str">
        <f t="shared" si="11"/>
        <v/>
      </c>
      <c r="AD71" s="46" t="str">
        <f t="shared" si="12"/>
        <v/>
      </c>
      <c r="AE71" s="46" t="str">
        <f t="shared" si="30"/>
        <v/>
      </c>
      <c r="AF71" s="46" t="str">
        <f t="shared" si="31"/>
        <v/>
      </c>
      <c r="AG71" s="34" t="str">
        <f t="shared" si="13"/>
        <v/>
      </c>
      <c r="AH71" s="34" t="str">
        <f t="shared" si="14"/>
        <v/>
      </c>
      <c r="AI71" s="34" t="str">
        <f t="shared" si="15"/>
        <v/>
      </c>
      <c r="AJ71" s="34" t="str">
        <f t="shared" si="32"/>
        <v/>
      </c>
      <c r="AK71" s="34" t="str">
        <f t="shared" si="33"/>
        <v/>
      </c>
      <c r="AL71" s="34" t="str">
        <f t="shared" si="16"/>
        <v/>
      </c>
      <c r="AM71" s="34" t="str">
        <f t="shared" si="17"/>
        <v/>
      </c>
      <c r="AN71" s="34" t="str">
        <f t="shared" si="18"/>
        <v/>
      </c>
      <c r="AO71" s="34" t="str">
        <f t="shared" si="19"/>
        <v/>
      </c>
      <c r="AP71" s="34" t="str">
        <f t="shared" si="20"/>
        <v/>
      </c>
      <c r="AQ71" s="34" t="str">
        <f t="shared" si="21"/>
        <v/>
      </c>
      <c r="AR71" s="34" t="str">
        <f t="shared" si="22"/>
        <v/>
      </c>
      <c r="AS71" s="34" t="str">
        <f t="shared" si="34"/>
        <v/>
      </c>
      <c r="AT71" s="23"/>
      <c r="AZ71" s="35"/>
      <c r="BA71" s="0">
        <f>IF(OR(A71="",NOT(ISNUMBER(W71))),0,IF(COUNTIFS($A$9:A71,A71,$W$9:W71,"&gt;=0")=1,1,0))</f>
      </c>
    </row>
    <row r="72" spans="1:53" x14ac:dyDescent="0.15">
      <c r="A72" s="26"/>
      <c r="B72" s="1"/>
      <c r="C72" s="6"/>
      <c r="D72" s="7"/>
      <c r="E72" s="7"/>
      <c r="F72" s="52"/>
      <c r="G72" s="3"/>
      <c r="H72" s="3"/>
      <c r="I72" s="60" t="str">
        <f t="shared" si="23"/>
        <v/>
      </c>
      <c r="J72" s="46" t="str">
        <f t="shared" si="0"/>
        <v/>
      </c>
      <c r="K72" s="46" t="str">
        <f t="shared" si="36"/>
        <v/>
      </c>
      <c r="L72" s="46" t="str">
        <f t="shared" si="37"/>
        <v/>
      </c>
      <c r="M72" s="46">
        <f>IF(OR(BA72&lt;&gt;1,AB72&lt;&gt;""),"",(SUMIF($A$9:$A$108,A72,$W$9:$W$108)-SUMIF($A$9:$A$108,A72,$AF$9:$AF$108))-IF(P72="",0,P72))</f>
      </c>
      <c r="N72" s="46">
        <f>IF(OR(BA72&lt;&gt;1,AB72&lt;&gt;"",SUMIF($A$9:$A$108,A72,$AF$9:$AF$108)=0),"",SUMIF($A$9:$A$108,A72,$AF$9:$AF$108)-IF(Q72="",0,Q72))</f>
      </c>
      <c r="O72" s="46">
        <f>IF(OR(BA72&lt;&gt;1,AB72&lt;&gt;""),"",IF(SUMIF($A$9:$A$108,A72,$W$9:$W$108)&gt;$AZ$31,SUMIF($A$9:$A$108,A72,$W$9:$W$108)-$AZ$31,""))</f>
      </c>
      <c r="P72" s="46">
        <f>IF(OR(BA72&lt;&gt;1,AB72&lt;&gt;""),"",IF((SUMIF($A$9:$A$108,A72,$W$9:$W$108)-SUMIF($A$9:$A$108,A72,$AF$9:$AF$108))&gt;$AZ$31,(SUMIF($A$9:$A$108,A72,$W$9:$W$108)-SUMIF($A$9:$A$108,A72,$AF$9:$AF$108))-$AZ$31,""))</f>
      </c>
      <c r="Q72" s="46">
        <f>IF(OR(BA72&lt;&gt;1,AB72&lt;&gt;"",O72=""),"",IF(O72&gt;SUMIF($A$9:$A$108,A72,$AF$9:$AF$108),SUMIF($A$9:$A$108,A72,$AF$9:$AF$108),O72))</f>
      </c>
      <c r="R72" s="46">
        <f>IF(OR(BA72&lt;&gt;1,AB72=""),"",(SUMIF($A$9:$A$108,A72,$W$9:$W$108)-SUMIF($A$9:$A$108,A72,$AF$9:$AF$108))-IF(U72="",0,U72))</f>
      </c>
      <c r="S72" s="46">
        <f>IF(OR(BA72&lt;&gt;1,AB72="",SUMIF($A$9:$A$108,A72,$AF$9:$AF$108)=0),"",SUMIF($A$9:$A$108,A72,$AF$9:$AF$108)-IF(V72="",0,V72))</f>
      </c>
      <c r="T72" s="46">
        <f>IF(OR(BA72&lt;&gt;1,AB72=""),"",IF(SUMIF($A$9:$A$108,A72,$W$9:$W$108)&gt;$AZ$31,SUMIF($A$9:$A$108,A72,$W$9:$W$108)-$AZ$31,""))</f>
      </c>
      <c r="U72" s="46">
        <f>IF(OR(BA72&lt;&gt;1,AB72=""),"",IF((SUMIF($A$9:$A$108,A72,$W$9:$W$108)-SUMIF($A$9:$A$108,A72,$AF$9:$AF$108))&gt;$AZ$31,(SUMIF($A$9:$A$108,A72,$W$9:$W$108)-SUMIF($A$9:$A$108,A72,$AF$9:$AF$108))-$AZ$31,""))</f>
      </c>
      <c r="V72" s="46">
        <f>IF(OR(BA72&lt;&gt;1,AB72="",T72=""),"",IF(T72&gt;SUMIF($A$9:$A$108,A72,$AF$9:$AF$108),SUMIF($A$9:$A$108,A72,$AF$9:$AF$108),T72))</f>
      </c>
      <c r="W72" s="46" t="str">
        <f t="shared" si="8"/>
        <v/>
      </c>
      <c r="X72" s="27"/>
      <c r="Y72" s="46" t="str">
        <f t="shared" si="28"/>
        <v/>
      </c>
      <c r="Z72" s="46" t="str">
        <f t="shared" si="9"/>
        <v/>
      </c>
      <c r="AA72" s="46" t="str">
        <f t="shared" si="10"/>
        <v/>
      </c>
      <c r="AB72" s="46" t="str">
        <f t="shared" si="29"/>
        <v/>
      </c>
      <c r="AC72" s="46" t="str">
        <f t="shared" si="11"/>
        <v/>
      </c>
      <c r="AD72" s="46" t="str">
        <f t="shared" si="12"/>
        <v/>
      </c>
      <c r="AE72" s="46" t="str">
        <f t="shared" si="30"/>
        <v/>
      </c>
      <c r="AF72" s="46" t="str">
        <f t="shared" si="31"/>
        <v/>
      </c>
      <c r="AG72" s="34" t="str">
        <f t="shared" si="13"/>
        <v/>
      </c>
      <c r="AH72" s="34" t="str">
        <f t="shared" si="14"/>
        <v/>
      </c>
      <c r="AI72" s="34" t="str">
        <f t="shared" si="15"/>
        <v/>
      </c>
      <c r="AJ72" s="34" t="str">
        <f t="shared" si="32"/>
        <v/>
      </c>
      <c r="AK72" s="34" t="str">
        <f t="shared" si="33"/>
        <v/>
      </c>
      <c r="AL72" s="34" t="str">
        <f t="shared" si="16"/>
        <v/>
      </c>
      <c r="AM72" s="34" t="str">
        <f t="shared" si="17"/>
        <v/>
      </c>
      <c r="AN72" s="34" t="str">
        <f t="shared" si="18"/>
        <v/>
      </c>
      <c r="AO72" s="34" t="str">
        <f t="shared" si="19"/>
        <v/>
      </c>
      <c r="AP72" s="34" t="str">
        <f t="shared" si="20"/>
        <v/>
      </c>
      <c r="AQ72" s="34" t="str">
        <f t="shared" si="21"/>
        <v/>
      </c>
      <c r="AR72" s="34" t="str">
        <f t="shared" si="22"/>
        <v/>
      </c>
      <c r="AS72" s="34" t="str">
        <f t="shared" si="34"/>
        <v/>
      </c>
      <c r="AT72" s="23"/>
      <c r="AZ72" s="35"/>
      <c r="BA72" s="0">
        <f>IF(OR(A72="",NOT(ISNUMBER(W72))),0,IF(COUNTIFS($A$9:A72,A72,$W$9:W72,"&gt;=0")=1,1,0))</f>
      </c>
    </row>
    <row r="73" spans="1:53" x14ac:dyDescent="0.15">
      <c r="A73" s="26"/>
      <c r="B73" s="1"/>
      <c r="C73" s="6"/>
      <c r="D73" s="7"/>
      <c r="E73" s="7"/>
      <c r="F73" s="52"/>
      <c r="G73" s="3"/>
      <c r="H73" s="3"/>
      <c r="I73" s="60" t="str">
        <f t="shared" si="23"/>
        <v/>
      </c>
      <c r="J73" s="46" t="str">
        <f t="shared" si="0"/>
        <v/>
      </c>
      <c r="K73" s="46" t="str">
        <f t="shared" si="36"/>
        <v/>
      </c>
      <c r="L73" s="46" t="str">
        <f t="shared" si="37"/>
        <v/>
      </c>
      <c r="M73" s="46">
        <f>IF(OR(BA73&lt;&gt;1,AB73&lt;&gt;""),"",(SUMIF($A$9:$A$108,A73,$W$9:$W$108)-SUMIF($A$9:$A$108,A73,$AF$9:$AF$108))-IF(P73="",0,P73))</f>
      </c>
      <c r="N73" s="46">
        <f>IF(OR(BA73&lt;&gt;1,AB73&lt;&gt;"",SUMIF($A$9:$A$108,A73,$AF$9:$AF$108)=0),"",SUMIF($A$9:$A$108,A73,$AF$9:$AF$108)-IF(Q73="",0,Q73))</f>
      </c>
      <c r="O73" s="46">
        <f>IF(OR(BA73&lt;&gt;1,AB73&lt;&gt;""),"",IF(SUMIF($A$9:$A$108,A73,$W$9:$W$108)&gt;$AZ$31,SUMIF($A$9:$A$108,A73,$W$9:$W$108)-$AZ$31,""))</f>
      </c>
      <c r="P73" s="46">
        <f>IF(OR(BA73&lt;&gt;1,AB73&lt;&gt;""),"",IF((SUMIF($A$9:$A$108,A73,$W$9:$W$108)-SUMIF($A$9:$A$108,A73,$AF$9:$AF$108))&gt;$AZ$31,(SUMIF($A$9:$A$108,A73,$W$9:$W$108)-SUMIF($A$9:$A$108,A73,$AF$9:$AF$108))-$AZ$31,""))</f>
      </c>
      <c r="Q73" s="46">
        <f>IF(OR(BA73&lt;&gt;1,AB73&lt;&gt;"",O73=""),"",IF(O73&gt;SUMIF($A$9:$A$108,A73,$AF$9:$AF$108),SUMIF($A$9:$A$108,A73,$AF$9:$AF$108),O73))</f>
      </c>
      <c r="R73" s="46">
        <f>IF(OR(BA73&lt;&gt;1,AB73=""),"",(SUMIF($A$9:$A$108,A73,$W$9:$W$108)-SUMIF($A$9:$A$108,A73,$AF$9:$AF$108))-IF(U73="",0,U73))</f>
      </c>
      <c r="S73" s="46">
        <f>IF(OR(BA73&lt;&gt;1,AB73="",SUMIF($A$9:$A$108,A73,$AF$9:$AF$108)=0),"",SUMIF($A$9:$A$108,A73,$AF$9:$AF$108)-IF(V73="",0,V73))</f>
      </c>
      <c r="T73" s="46">
        <f>IF(OR(BA73&lt;&gt;1,AB73=""),"",IF(SUMIF($A$9:$A$108,A73,$W$9:$W$108)&gt;$AZ$31,SUMIF($A$9:$A$108,A73,$W$9:$W$108)-$AZ$31,""))</f>
      </c>
      <c r="U73" s="46">
        <f>IF(OR(BA73&lt;&gt;1,AB73=""),"",IF((SUMIF($A$9:$A$108,A73,$W$9:$W$108)-SUMIF($A$9:$A$108,A73,$AF$9:$AF$108))&gt;$AZ$31,(SUMIF($A$9:$A$108,A73,$W$9:$W$108)-SUMIF($A$9:$A$108,A73,$AF$9:$AF$108))-$AZ$31,""))</f>
      </c>
      <c r="V73" s="46">
        <f>IF(OR(BA73&lt;&gt;1,AB73="",T73=""),"",IF(T73&gt;SUMIF($A$9:$A$108,A73,$AF$9:$AF$108),SUMIF($A$9:$A$108,A73,$AF$9:$AF$108),T73))</f>
      </c>
      <c r="W73" s="46" t="str">
        <f t="shared" si="8"/>
        <v/>
      </c>
      <c r="X73" s="27"/>
      <c r="Y73" s="46" t="str">
        <f t="shared" si="28"/>
        <v/>
      </c>
      <c r="Z73" s="46" t="str">
        <f t="shared" si="9"/>
        <v/>
      </c>
      <c r="AA73" s="46" t="str">
        <f t="shared" si="10"/>
        <v/>
      </c>
      <c r="AB73" s="46" t="str">
        <f t="shared" si="29"/>
        <v/>
      </c>
      <c r="AC73" s="46" t="str">
        <f t="shared" si="11"/>
        <v/>
      </c>
      <c r="AD73" s="46" t="str">
        <f t="shared" si="12"/>
        <v/>
      </c>
      <c r="AE73" s="46" t="str">
        <f t="shared" si="30"/>
        <v/>
      </c>
      <c r="AF73" s="46" t="str">
        <f t="shared" si="31"/>
        <v/>
      </c>
      <c r="AG73" s="34" t="str">
        <f t="shared" si="13"/>
        <v/>
      </c>
      <c r="AH73" s="34" t="str">
        <f t="shared" si="14"/>
        <v/>
      </c>
      <c r="AI73" s="34" t="str">
        <f t="shared" si="15"/>
        <v/>
      </c>
      <c r="AJ73" s="34" t="str">
        <f t="shared" si="32"/>
        <v/>
      </c>
      <c r="AK73" s="34" t="str">
        <f t="shared" si="33"/>
        <v/>
      </c>
      <c r="AL73" s="34" t="str">
        <f t="shared" si="16"/>
        <v/>
      </c>
      <c r="AM73" s="34" t="str">
        <f t="shared" si="17"/>
        <v/>
      </c>
      <c r="AN73" s="34" t="str">
        <f t="shared" si="18"/>
        <v/>
      </c>
      <c r="AO73" s="34" t="str">
        <f t="shared" si="19"/>
        <v/>
      </c>
      <c r="AP73" s="34" t="str">
        <f t="shared" si="20"/>
        <v/>
      </c>
      <c r="AQ73" s="34" t="str">
        <f t="shared" si="21"/>
        <v/>
      </c>
      <c r="AR73" s="34" t="str">
        <f t="shared" si="22"/>
        <v/>
      </c>
      <c r="AS73" s="34" t="str">
        <f t="shared" si="34"/>
        <v/>
      </c>
      <c r="AT73" s="23"/>
      <c r="AZ73" s="35"/>
      <c r="BA73" s="0">
        <f>IF(OR(A73="",NOT(ISNUMBER(W73))),0,IF(COUNTIFS($A$9:A73,A73,$W$9:W73,"&gt;=0")=1,1,0))</f>
      </c>
    </row>
    <row r="74" spans="1:53" x14ac:dyDescent="0.15">
      <c r="A74" s="26"/>
      <c r="B74" s="1"/>
      <c r="C74" s="6"/>
      <c r="D74" s="7"/>
      <c r="E74" s="7"/>
      <c r="F74" s="52"/>
      <c r="G74" s="3"/>
      <c r="H74" s="3"/>
      <c r="I74" s="60" t="str">
        <f t="shared" si="23"/>
        <v/>
      </c>
      <c r="J74" s="46" t="str">
        <f t="shared" si="0"/>
        <v/>
      </c>
      <c r="K74" s="46" t="str">
        <f t="shared" si="36"/>
        <v/>
      </c>
      <c r="L74" s="46" t="str">
        <f t="shared" si="37"/>
        <v/>
      </c>
      <c r="M74" s="46">
        <f>IF(OR(BA74&lt;&gt;1,AB74&lt;&gt;""),"",(SUMIF($A$9:$A$108,A74,$W$9:$W$108)-SUMIF($A$9:$A$108,A74,$AF$9:$AF$108))-IF(P74="",0,P74))</f>
      </c>
      <c r="N74" s="46">
        <f>IF(OR(BA74&lt;&gt;1,AB74&lt;&gt;"",SUMIF($A$9:$A$108,A74,$AF$9:$AF$108)=0),"",SUMIF($A$9:$A$108,A74,$AF$9:$AF$108)-IF(Q74="",0,Q74))</f>
      </c>
      <c r="O74" s="46">
        <f>IF(OR(BA74&lt;&gt;1,AB74&lt;&gt;""),"",IF(SUMIF($A$9:$A$108,A74,$W$9:$W$108)&gt;$AZ$31,SUMIF($A$9:$A$108,A74,$W$9:$W$108)-$AZ$31,""))</f>
      </c>
      <c r="P74" s="46">
        <f>IF(OR(BA74&lt;&gt;1,AB74&lt;&gt;""),"",IF((SUMIF($A$9:$A$108,A74,$W$9:$W$108)-SUMIF($A$9:$A$108,A74,$AF$9:$AF$108))&gt;$AZ$31,(SUMIF($A$9:$A$108,A74,$W$9:$W$108)-SUMIF($A$9:$A$108,A74,$AF$9:$AF$108))-$AZ$31,""))</f>
      </c>
      <c r="Q74" s="46">
        <f>IF(OR(BA74&lt;&gt;1,AB74&lt;&gt;"",O74=""),"",IF(O74&gt;SUMIF($A$9:$A$108,A74,$AF$9:$AF$108),SUMIF($A$9:$A$108,A74,$AF$9:$AF$108),O74))</f>
      </c>
      <c r="R74" s="46">
        <f>IF(OR(BA74&lt;&gt;1,AB74=""),"",(SUMIF($A$9:$A$108,A74,$W$9:$W$108)-SUMIF($A$9:$A$108,A74,$AF$9:$AF$108))-IF(U74="",0,U74))</f>
      </c>
      <c r="S74" s="46">
        <f>IF(OR(BA74&lt;&gt;1,AB74="",SUMIF($A$9:$A$108,A74,$AF$9:$AF$108)=0),"",SUMIF($A$9:$A$108,A74,$AF$9:$AF$108)-IF(V74="",0,V74))</f>
      </c>
      <c r="T74" s="46">
        <f>IF(OR(BA74&lt;&gt;1,AB74=""),"",IF(SUMIF($A$9:$A$108,A74,$W$9:$W$108)&gt;$AZ$31,SUMIF($A$9:$A$108,A74,$W$9:$W$108)-$AZ$31,""))</f>
      </c>
      <c r="U74" s="46">
        <f>IF(OR(BA74&lt;&gt;1,AB74=""),"",IF((SUMIF($A$9:$A$108,A74,$W$9:$W$108)-SUMIF($A$9:$A$108,A74,$AF$9:$AF$108))&gt;$AZ$31,(SUMIF($A$9:$A$108,A74,$W$9:$W$108)-SUMIF($A$9:$A$108,A74,$AF$9:$AF$108))-$AZ$31,""))</f>
      </c>
      <c r="V74" s="46">
        <f>IF(OR(BA74&lt;&gt;1,AB74="",T74=""),"",IF(T74&gt;SUMIF($A$9:$A$108,A74,$AF$9:$AF$108),SUMIF($A$9:$A$108,A74,$AF$9:$AF$108),T74))</f>
      </c>
      <c r="W74" s="46" t="str">
        <f t="shared" si="8"/>
        <v/>
      </c>
      <c r="X74" s="27"/>
      <c r="Y74" s="46" t="str">
        <f t="shared" si="28"/>
        <v/>
      </c>
      <c r="Z74" s="46" t="str">
        <f t="shared" si="9"/>
        <v/>
      </c>
      <c r="AA74" s="46" t="str">
        <f t="shared" si="10"/>
        <v/>
      </c>
      <c r="AB74" s="46" t="str">
        <f t="shared" si="29"/>
        <v/>
      </c>
      <c r="AC74" s="46" t="str">
        <f t="shared" si="11"/>
        <v/>
      </c>
      <c r="AD74" s="46" t="str">
        <f t="shared" si="12"/>
        <v/>
      </c>
      <c r="AE74" s="46" t="str">
        <f t="shared" si="30"/>
        <v/>
      </c>
      <c r="AF74" s="46" t="str">
        <f t="shared" si="31"/>
        <v/>
      </c>
      <c r="AG74" s="34" t="str">
        <f t="shared" si="13"/>
        <v/>
      </c>
      <c r="AH74" s="34" t="str">
        <f t="shared" si="14"/>
        <v/>
      </c>
      <c r="AI74" s="34" t="str">
        <f t="shared" si="15"/>
        <v/>
      </c>
      <c r="AJ74" s="34" t="str">
        <f t="shared" si="32"/>
        <v/>
      </c>
      <c r="AK74" s="34" t="str">
        <f t="shared" si="33"/>
        <v/>
      </c>
      <c r="AL74" s="34" t="str">
        <f t="shared" si="16"/>
        <v/>
      </c>
      <c r="AM74" s="34" t="str">
        <f t="shared" si="17"/>
        <v/>
      </c>
      <c r="AN74" s="34" t="str">
        <f t="shared" si="18"/>
        <v/>
      </c>
      <c r="AO74" s="34" t="str">
        <f t="shared" si="19"/>
        <v/>
      </c>
      <c r="AP74" s="34" t="str">
        <f t="shared" si="20"/>
        <v/>
      </c>
      <c r="AQ74" s="34" t="str">
        <f t="shared" si="21"/>
        <v/>
      </c>
      <c r="AR74" s="34" t="str">
        <f t="shared" si="22"/>
        <v/>
      </c>
      <c r="AS74" s="34" t="str">
        <f t="shared" si="34"/>
        <v/>
      </c>
      <c r="AT74" s="23"/>
      <c r="AZ74" s="35"/>
      <c r="BA74" s="0">
        <f>IF(OR(A74="",NOT(ISNUMBER(W74))),0,IF(COUNTIFS($A$9:A74,A74,$W$9:W74,"&gt;=0")=1,1,0))</f>
      </c>
    </row>
    <row r="75" spans="1:53" x14ac:dyDescent="0.15">
      <c r="A75" s="26"/>
      <c r="B75" s="1"/>
      <c r="C75" s="6"/>
      <c r="D75" s="7"/>
      <c r="E75" s="7"/>
      <c r="F75" s="52"/>
      <c r="G75" s="3"/>
      <c r="H75" s="3"/>
      <c r="I75" s="60" t="str">
        <f t="shared" si="23"/>
        <v/>
      </c>
      <c r="J75" s="46" t="str">
        <f t="shared" si="0"/>
        <v/>
      </c>
      <c r="K75" s="46" t="str">
        <f t="shared" si="36"/>
        <v/>
      </c>
      <c r="L75" s="46" t="str">
        <f t="shared" si="37"/>
        <v/>
      </c>
      <c r="M75" s="46">
        <f>IF(OR(BA75&lt;&gt;1,AB75&lt;&gt;""),"",(SUMIF($A$9:$A$108,A75,$W$9:$W$108)-SUMIF($A$9:$A$108,A75,$AF$9:$AF$108))-IF(P75="",0,P75))</f>
      </c>
      <c r="N75" s="46">
        <f>IF(OR(BA75&lt;&gt;1,AB75&lt;&gt;"",SUMIF($A$9:$A$108,A75,$AF$9:$AF$108)=0),"",SUMIF($A$9:$A$108,A75,$AF$9:$AF$108)-IF(Q75="",0,Q75))</f>
      </c>
      <c r="O75" s="46">
        <f>IF(OR(BA75&lt;&gt;1,AB75&lt;&gt;""),"",IF(SUMIF($A$9:$A$108,A75,$W$9:$W$108)&gt;$AZ$31,SUMIF($A$9:$A$108,A75,$W$9:$W$108)-$AZ$31,""))</f>
      </c>
      <c r="P75" s="46">
        <f>IF(OR(BA75&lt;&gt;1,AB75&lt;&gt;""),"",IF((SUMIF($A$9:$A$108,A75,$W$9:$W$108)-SUMIF($A$9:$A$108,A75,$AF$9:$AF$108))&gt;$AZ$31,(SUMIF($A$9:$A$108,A75,$W$9:$W$108)-SUMIF($A$9:$A$108,A75,$AF$9:$AF$108))-$AZ$31,""))</f>
      </c>
      <c r="Q75" s="46">
        <f>IF(OR(BA75&lt;&gt;1,AB75&lt;&gt;"",O75=""),"",IF(O75&gt;SUMIF($A$9:$A$108,A75,$AF$9:$AF$108),SUMIF($A$9:$A$108,A75,$AF$9:$AF$108),O75))</f>
      </c>
      <c r="R75" s="46">
        <f>IF(OR(BA75&lt;&gt;1,AB75=""),"",(SUMIF($A$9:$A$108,A75,$W$9:$W$108)-SUMIF($A$9:$A$108,A75,$AF$9:$AF$108))-IF(U75="",0,U75))</f>
      </c>
      <c r="S75" s="46">
        <f>IF(OR(BA75&lt;&gt;1,AB75="",SUMIF($A$9:$A$108,A75,$AF$9:$AF$108)=0),"",SUMIF($A$9:$A$108,A75,$AF$9:$AF$108)-IF(V75="",0,V75))</f>
      </c>
      <c r="T75" s="46">
        <f>IF(OR(BA75&lt;&gt;1,AB75=""),"",IF(SUMIF($A$9:$A$108,A75,$W$9:$W$108)&gt;$AZ$31,SUMIF($A$9:$A$108,A75,$W$9:$W$108)-$AZ$31,""))</f>
      </c>
      <c r="U75" s="46">
        <f>IF(OR(BA75&lt;&gt;1,AB75=""),"",IF((SUMIF($A$9:$A$108,A75,$W$9:$W$108)-SUMIF($A$9:$A$108,A75,$AF$9:$AF$108))&gt;$AZ$31,(SUMIF($A$9:$A$108,A75,$W$9:$W$108)-SUMIF($A$9:$A$108,A75,$AF$9:$AF$108))-$AZ$31,""))</f>
      </c>
      <c r="V75" s="46">
        <f>IF(OR(BA75&lt;&gt;1,AB75="",T75=""),"",IF(T75&gt;SUMIF($A$9:$A$108,A75,$AF$9:$AF$108),SUMIF($A$9:$A$108,A75,$AF$9:$AF$108),T75))</f>
      </c>
      <c r="W75" s="46" t="str">
        <f t="shared" si="8"/>
        <v/>
      </c>
      <c r="X75" s="27"/>
      <c r="Y75" s="46" t="str">
        <f t="shared" si="28"/>
        <v/>
      </c>
      <c r="Z75" s="46" t="str">
        <f t="shared" si="9"/>
        <v/>
      </c>
      <c r="AA75" s="46" t="str">
        <f t="shared" si="10"/>
        <v/>
      </c>
      <c r="AB75" s="46" t="str">
        <f t="shared" si="29"/>
        <v/>
      </c>
      <c r="AC75" s="46" t="str">
        <f t="shared" si="11"/>
        <v/>
      </c>
      <c r="AD75" s="46" t="str">
        <f t="shared" si="12"/>
        <v/>
      </c>
      <c r="AE75" s="46" t="str">
        <f t="shared" si="30"/>
        <v/>
      </c>
      <c r="AF75" s="46" t="str">
        <f t="shared" si="31"/>
        <v/>
      </c>
      <c r="AG75" s="34" t="str">
        <f t="shared" si="13"/>
        <v/>
      </c>
      <c r="AH75" s="34" t="str">
        <f t="shared" si="14"/>
        <v/>
      </c>
      <c r="AI75" s="34" t="str">
        <f t="shared" si="15"/>
        <v/>
      </c>
      <c r="AJ75" s="34" t="str">
        <f t="shared" si="32"/>
        <v/>
      </c>
      <c r="AK75" s="34" t="str">
        <f t="shared" si="33"/>
        <v/>
      </c>
      <c r="AL75" s="34" t="str">
        <f t="shared" si="16"/>
        <v/>
      </c>
      <c r="AM75" s="34" t="str">
        <f t="shared" si="17"/>
        <v/>
      </c>
      <c r="AN75" s="34" t="str">
        <f t="shared" si="18"/>
        <v/>
      </c>
      <c r="AO75" s="34" t="str">
        <f t="shared" si="19"/>
        <v/>
      </c>
      <c r="AP75" s="34" t="str">
        <f t="shared" si="20"/>
        <v/>
      </c>
      <c r="AQ75" s="34" t="str">
        <f t="shared" si="21"/>
        <v/>
      </c>
      <c r="AR75" s="34" t="str">
        <f t="shared" si="22"/>
        <v/>
      </c>
      <c r="AS75" s="34" t="str">
        <f t="shared" si="34"/>
        <v/>
      </c>
      <c r="AT75" s="23"/>
      <c r="AZ75" s="35"/>
      <c r="BA75" s="0">
        <f>IF(OR(A75="",NOT(ISNUMBER(W75))),0,IF(COUNTIFS($A$9:A75,A75,$W$9:W75,"&gt;=0")=1,1,0))</f>
      </c>
    </row>
    <row r="76" spans="1:53" x14ac:dyDescent="0.15">
      <c r="A76" s="26"/>
      <c r="B76" s="1"/>
      <c r="C76" s="6"/>
      <c r="D76" s="7"/>
      <c r="E76" s="7"/>
      <c r="F76" s="52"/>
      <c r="G76" s="3"/>
      <c r="H76" s="3"/>
      <c r="I76" s="60" t="str">
        <f t="shared" si="23"/>
        <v/>
      </c>
      <c r="J76" s="46" t="str">
        <f t="shared" si="0"/>
        <v/>
      </c>
      <c r="K76" s="46" t="str">
        <f t="shared" si="36"/>
        <v/>
      </c>
      <c r="L76" s="46" t="str">
        <f t="shared" si="37"/>
        <v/>
      </c>
      <c r="M76" s="46">
        <f>IF(OR(BA76&lt;&gt;1,AB76&lt;&gt;""),"",(SUMIF($A$9:$A$108,A76,$W$9:$W$108)-SUMIF($A$9:$A$108,A76,$AF$9:$AF$108))-IF(P76="",0,P76))</f>
      </c>
      <c r="N76" s="46">
        <f>IF(OR(BA76&lt;&gt;1,AB76&lt;&gt;"",SUMIF($A$9:$A$108,A76,$AF$9:$AF$108)=0),"",SUMIF($A$9:$A$108,A76,$AF$9:$AF$108)-IF(Q76="",0,Q76))</f>
      </c>
      <c r="O76" s="46">
        <f>IF(OR(BA76&lt;&gt;1,AB76&lt;&gt;""),"",IF(SUMIF($A$9:$A$108,A76,$W$9:$W$108)&gt;$AZ$31,SUMIF($A$9:$A$108,A76,$W$9:$W$108)-$AZ$31,""))</f>
      </c>
      <c r="P76" s="46">
        <f>IF(OR(BA76&lt;&gt;1,AB76&lt;&gt;""),"",IF((SUMIF($A$9:$A$108,A76,$W$9:$W$108)-SUMIF($A$9:$A$108,A76,$AF$9:$AF$108))&gt;$AZ$31,(SUMIF($A$9:$A$108,A76,$W$9:$W$108)-SUMIF($A$9:$A$108,A76,$AF$9:$AF$108))-$AZ$31,""))</f>
      </c>
      <c r="Q76" s="46">
        <f>IF(OR(BA76&lt;&gt;1,AB76&lt;&gt;"",O76=""),"",IF(O76&gt;SUMIF($A$9:$A$108,A76,$AF$9:$AF$108),SUMIF($A$9:$A$108,A76,$AF$9:$AF$108),O76))</f>
      </c>
      <c r="R76" s="46">
        <f>IF(OR(BA76&lt;&gt;1,AB76=""),"",(SUMIF($A$9:$A$108,A76,$W$9:$W$108)-SUMIF($A$9:$A$108,A76,$AF$9:$AF$108))-IF(U76="",0,U76))</f>
      </c>
      <c r="S76" s="46">
        <f>IF(OR(BA76&lt;&gt;1,AB76="",SUMIF($A$9:$A$108,A76,$AF$9:$AF$108)=0),"",SUMIF($A$9:$A$108,A76,$AF$9:$AF$108)-IF(V76="",0,V76))</f>
      </c>
      <c r="T76" s="46">
        <f>IF(OR(BA76&lt;&gt;1,AB76=""),"",IF(SUMIF($A$9:$A$108,A76,$W$9:$W$108)&gt;$AZ$31,SUMIF($A$9:$A$108,A76,$W$9:$W$108)-$AZ$31,""))</f>
      </c>
      <c r="U76" s="46">
        <f>IF(OR(BA76&lt;&gt;1,AB76=""),"",IF((SUMIF($A$9:$A$108,A76,$W$9:$W$108)-SUMIF($A$9:$A$108,A76,$AF$9:$AF$108))&gt;$AZ$31,(SUMIF($A$9:$A$108,A76,$W$9:$W$108)-SUMIF($A$9:$A$108,A76,$AF$9:$AF$108))-$AZ$31,""))</f>
      </c>
      <c r="V76" s="46">
        <f>IF(OR(BA76&lt;&gt;1,AB76="",T76=""),"",IF(T76&gt;SUMIF($A$9:$A$108,A76,$AF$9:$AF$108),SUMIF($A$9:$A$108,A76,$AF$9:$AF$108),T76))</f>
      </c>
      <c r="W76" s="46" t="str">
        <f t="shared" si="8"/>
        <v/>
      </c>
      <c r="X76" s="27"/>
      <c r="Y76" s="46" t="str">
        <f t="shared" si="28"/>
        <v/>
      </c>
      <c r="Z76" s="46" t="str">
        <f t="shared" si="9"/>
        <v/>
      </c>
      <c r="AA76" s="46" t="str">
        <f t="shared" si="10"/>
        <v/>
      </c>
      <c r="AB76" s="46" t="str">
        <f t="shared" si="29"/>
        <v/>
      </c>
      <c r="AC76" s="46" t="str">
        <f t="shared" si="11"/>
        <v/>
      </c>
      <c r="AD76" s="46" t="str">
        <f t="shared" si="12"/>
        <v/>
      </c>
      <c r="AE76" s="46" t="str">
        <f t="shared" si="30"/>
        <v/>
      </c>
      <c r="AF76" s="46" t="str">
        <f t="shared" si="31"/>
        <v/>
      </c>
      <c r="AG76" s="34" t="str">
        <f t="shared" si="13"/>
        <v/>
      </c>
      <c r="AH76" s="34" t="str">
        <f t="shared" si="14"/>
        <v/>
      </c>
      <c r="AI76" s="34" t="str">
        <f t="shared" si="15"/>
        <v/>
      </c>
      <c r="AJ76" s="34" t="str">
        <f t="shared" si="32"/>
        <v/>
      </c>
      <c r="AK76" s="34" t="str">
        <f t="shared" si="33"/>
        <v/>
      </c>
      <c r="AL76" s="34" t="str">
        <f t="shared" si="16"/>
        <v/>
      </c>
      <c r="AM76" s="34" t="str">
        <f t="shared" si="17"/>
        <v/>
      </c>
      <c r="AN76" s="34" t="str">
        <f t="shared" si="18"/>
        <v/>
      </c>
      <c r="AO76" s="34" t="str">
        <f t="shared" si="19"/>
        <v/>
      </c>
      <c r="AP76" s="34" t="str">
        <f t="shared" si="20"/>
        <v/>
      </c>
      <c r="AQ76" s="34" t="str">
        <f t="shared" si="21"/>
        <v/>
      </c>
      <c r="AR76" s="34" t="str">
        <f t="shared" si="22"/>
        <v/>
      </c>
      <c r="AS76" s="34" t="str">
        <f t="shared" si="34"/>
        <v/>
      </c>
      <c r="AT76" s="23"/>
      <c r="AZ76" s="35"/>
      <c r="BA76" s="0">
        <f>IF(OR(A76="",NOT(ISNUMBER(W76))),0,IF(COUNTIFS($A$9:A76,A76,$W$9:W76,"&gt;=0")=1,1,0))</f>
      </c>
    </row>
    <row r="77" spans="1:53" x14ac:dyDescent="0.15">
      <c r="A77" s="26"/>
      <c r="B77" s="1"/>
      <c r="C77" s="6"/>
      <c r="D77" s="7"/>
      <c r="E77" s="7"/>
      <c r="F77" s="52"/>
      <c r="G77" s="3"/>
      <c r="H77" s="3"/>
      <c r="I77" s="60" t="str">
        <f t="shared" si="23"/>
        <v/>
      </c>
      <c r="J77" s="46" t="str">
        <f t="shared" si="0"/>
        <v/>
      </c>
      <c r="K77" s="46" t="str">
        <f t="shared" si="36"/>
        <v/>
      </c>
      <c r="L77" s="46" t="str">
        <f t="shared" si="37"/>
        <v/>
      </c>
      <c r="M77" s="46">
        <f>IF(OR(BA77&lt;&gt;1,AB77&lt;&gt;""),"",(SUMIF($A$9:$A$108,A77,$W$9:$W$108)-SUMIF($A$9:$A$108,A77,$AF$9:$AF$108))-IF(P77="",0,P77))</f>
      </c>
      <c r="N77" s="46">
        <f>IF(OR(BA77&lt;&gt;1,AB77&lt;&gt;"",SUMIF($A$9:$A$108,A77,$AF$9:$AF$108)=0),"",SUMIF($A$9:$A$108,A77,$AF$9:$AF$108)-IF(Q77="",0,Q77))</f>
      </c>
      <c r="O77" s="46">
        <f>IF(OR(BA77&lt;&gt;1,AB77&lt;&gt;""),"",IF(SUMIF($A$9:$A$108,A77,$W$9:$W$108)&gt;$AZ$31,SUMIF($A$9:$A$108,A77,$W$9:$W$108)-$AZ$31,""))</f>
      </c>
      <c r="P77" s="46">
        <f>IF(OR(BA77&lt;&gt;1,AB77&lt;&gt;""),"",IF((SUMIF($A$9:$A$108,A77,$W$9:$W$108)-SUMIF($A$9:$A$108,A77,$AF$9:$AF$108))&gt;$AZ$31,(SUMIF($A$9:$A$108,A77,$W$9:$W$108)-SUMIF($A$9:$A$108,A77,$AF$9:$AF$108))-$AZ$31,""))</f>
      </c>
      <c r="Q77" s="46">
        <f>IF(OR(BA77&lt;&gt;1,AB77&lt;&gt;"",O77=""),"",IF(O77&gt;SUMIF($A$9:$A$108,A77,$AF$9:$AF$108),SUMIF($A$9:$A$108,A77,$AF$9:$AF$108),O77))</f>
      </c>
      <c r="R77" s="46">
        <f>IF(OR(BA77&lt;&gt;1,AB77=""),"",(SUMIF($A$9:$A$108,A77,$W$9:$W$108)-SUMIF($A$9:$A$108,A77,$AF$9:$AF$108))-IF(U77="",0,U77))</f>
      </c>
      <c r="S77" s="46">
        <f>IF(OR(BA77&lt;&gt;1,AB77="",SUMIF($A$9:$A$108,A77,$AF$9:$AF$108)=0),"",SUMIF($A$9:$A$108,A77,$AF$9:$AF$108)-IF(V77="",0,V77))</f>
      </c>
      <c r="T77" s="46">
        <f>IF(OR(BA77&lt;&gt;1,AB77=""),"",IF(SUMIF($A$9:$A$108,A77,$W$9:$W$108)&gt;$AZ$31,SUMIF($A$9:$A$108,A77,$W$9:$W$108)-$AZ$31,""))</f>
      </c>
      <c r="U77" s="46">
        <f>IF(OR(BA77&lt;&gt;1,AB77=""),"",IF((SUMIF($A$9:$A$108,A77,$W$9:$W$108)-SUMIF($A$9:$A$108,A77,$AF$9:$AF$108))&gt;$AZ$31,(SUMIF($A$9:$A$108,A77,$W$9:$W$108)-SUMIF($A$9:$A$108,A77,$AF$9:$AF$108))-$AZ$31,""))</f>
      </c>
      <c r="V77" s="46">
        <f>IF(OR(BA77&lt;&gt;1,AB77="",T77=""),"",IF(T77&gt;SUMIF($A$9:$A$108,A77,$AF$9:$AF$108),SUMIF($A$9:$A$108,A77,$AF$9:$AF$108),T77))</f>
      </c>
      <c r="W77" s="46" t="str">
        <f t="shared" si="8"/>
        <v/>
      </c>
      <c r="X77" s="27"/>
      <c r="Y77" s="46" t="str">
        <f t="shared" si="28"/>
        <v/>
      </c>
      <c r="Z77" s="46" t="str">
        <f t="shared" si="9"/>
        <v/>
      </c>
      <c r="AA77" s="46" t="str">
        <f t="shared" si="10"/>
        <v/>
      </c>
      <c r="AB77" s="46" t="str">
        <f t="shared" si="29"/>
        <v/>
      </c>
      <c r="AC77" s="46" t="str">
        <f t="shared" si="11"/>
        <v/>
      </c>
      <c r="AD77" s="46" t="str">
        <f t="shared" si="12"/>
        <v/>
      </c>
      <c r="AE77" s="46" t="str">
        <f t="shared" si="30"/>
        <v/>
      </c>
      <c r="AF77" s="46" t="str">
        <f t="shared" si="31"/>
        <v/>
      </c>
      <c r="AG77" s="34" t="str">
        <f t="shared" si="13"/>
        <v/>
      </c>
      <c r="AH77" s="34" t="str">
        <f t="shared" si="14"/>
        <v/>
      </c>
      <c r="AI77" s="34" t="str">
        <f t="shared" si="15"/>
        <v/>
      </c>
      <c r="AJ77" s="34" t="str">
        <f t="shared" si="32"/>
        <v/>
      </c>
      <c r="AK77" s="34" t="str">
        <f t="shared" si="33"/>
        <v/>
      </c>
      <c r="AL77" s="34" t="str">
        <f t="shared" si="16"/>
        <v/>
      </c>
      <c r="AM77" s="34" t="str">
        <f t="shared" si="17"/>
        <v/>
      </c>
      <c r="AN77" s="34" t="str">
        <f t="shared" si="18"/>
        <v/>
      </c>
      <c r="AO77" s="34" t="str">
        <f t="shared" si="19"/>
        <v/>
      </c>
      <c r="AP77" s="34" t="str">
        <f t="shared" si="20"/>
        <v/>
      </c>
      <c r="AQ77" s="34" t="str">
        <f t="shared" si="21"/>
        <v/>
      </c>
      <c r="AR77" s="34" t="str">
        <f t="shared" si="22"/>
        <v/>
      </c>
      <c r="AS77" s="34" t="str">
        <f t="shared" si="34"/>
        <v/>
      </c>
      <c r="AT77" s="23"/>
      <c r="AZ77" s="35"/>
      <c r="BA77" s="0">
        <f>IF(OR(A77="",NOT(ISNUMBER(W77))),0,IF(COUNTIFS($A$9:A77,A77,$W$9:W77,"&gt;=0")=1,1,0))</f>
      </c>
    </row>
    <row r="78" spans="1:53" x14ac:dyDescent="0.15">
      <c r="A78" s="26"/>
      <c r="B78" s="1"/>
      <c r="C78" s="6"/>
      <c r="D78" s="7"/>
      <c r="E78" s="7"/>
      <c r="F78" s="52"/>
      <c r="G78" s="3"/>
      <c r="H78" s="3"/>
      <c r="I78" s="60" t="str">
        <f t="shared" si="23"/>
        <v/>
      </c>
      <c r="J78" s="46" t="str">
        <f t="shared" si="0"/>
        <v/>
      </c>
      <c r="K78" s="46" t="str">
        <f t="shared" si="36"/>
        <v/>
      </c>
      <c r="L78" s="46" t="str">
        <f t="shared" si="37"/>
        <v/>
      </c>
      <c r="M78" s="46">
        <f>IF(OR(BA78&lt;&gt;1,AB78&lt;&gt;""),"",(SUMIF($A$9:$A$108,A78,$W$9:$W$108)-SUMIF($A$9:$A$108,A78,$AF$9:$AF$108))-IF(P78="",0,P78))</f>
      </c>
      <c r="N78" s="46">
        <f>IF(OR(BA78&lt;&gt;1,AB78&lt;&gt;"",SUMIF($A$9:$A$108,A78,$AF$9:$AF$108)=0),"",SUMIF($A$9:$A$108,A78,$AF$9:$AF$108)-IF(Q78="",0,Q78))</f>
      </c>
      <c r="O78" s="46">
        <f>IF(OR(BA78&lt;&gt;1,AB78&lt;&gt;""),"",IF(SUMIF($A$9:$A$108,A78,$W$9:$W$108)&gt;$AZ$31,SUMIF($A$9:$A$108,A78,$W$9:$W$108)-$AZ$31,""))</f>
      </c>
      <c r="P78" s="46">
        <f>IF(OR(BA78&lt;&gt;1,AB78&lt;&gt;""),"",IF((SUMIF($A$9:$A$108,A78,$W$9:$W$108)-SUMIF($A$9:$A$108,A78,$AF$9:$AF$108))&gt;$AZ$31,(SUMIF($A$9:$A$108,A78,$W$9:$W$108)-SUMIF($A$9:$A$108,A78,$AF$9:$AF$108))-$AZ$31,""))</f>
      </c>
      <c r="Q78" s="46">
        <f>IF(OR(BA78&lt;&gt;1,AB78&lt;&gt;"",O78=""),"",IF(O78&gt;SUMIF($A$9:$A$108,A78,$AF$9:$AF$108),SUMIF($A$9:$A$108,A78,$AF$9:$AF$108),O78))</f>
      </c>
      <c r="R78" s="46">
        <f>IF(OR(BA78&lt;&gt;1,AB78=""),"",(SUMIF($A$9:$A$108,A78,$W$9:$W$108)-SUMIF($A$9:$A$108,A78,$AF$9:$AF$108))-IF(U78="",0,U78))</f>
      </c>
      <c r="S78" s="46">
        <f>IF(OR(BA78&lt;&gt;1,AB78="",SUMIF($A$9:$A$108,A78,$AF$9:$AF$108)=0),"",SUMIF($A$9:$A$108,A78,$AF$9:$AF$108)-IF(V78="",0,V78))</f>
      </c>
      <c r="T78" s="46">
        <f>IF(OR(BA78&lt;&gt;1,AB78=""),"",IF(SUMIF($A$9:$A$108,A78,$W$9:$W$108)&gt;$AZ$31,SUMIF($A$9:$A$108,A78,$W$9:$W$108)-$AZ$31,""))</f>
      </c>
      <c r="U78" s="46">
        <f>IF(OR(BA78&lt;&gt;1,AB78=""),"",IF((SUMIF($A$9:$A$108,A78,$W$9:$W$108)-SUMIF($A$9:$A$108,A78,$AF$9:$AF$108))&gt;$AZ$31,(SUMIF($A$9:$A$108,A78,$W$9:$W$108)-SUMIF($A$9:$A$108,A78,$AF$9:$AF$108))-$AZ$31,""))</f>
      </c>
      <c r="V78" s="46">
        <f>IF(OR(BA78&lt;&gt;1,AB78="",T78=""),"",IF(T78&gt;SUMIF($A$9:$A$108,A78,$AF$9:$AF$108),SUMIF($A$9:$A$108,A78,$AF$9:$AF$108),T78))</f>
      </c>
      <c r="W78" s="46" t="str">
        <f t="shared" si="8"/>
        <v/>
      </c>
      <c r="X78" s="27"/>
      <c r="Y78" s="46" t="str">
        <f t="shared" si="28"/>
        <v/>
      </c>
      <c r="Z78" s="46" t="str">
        <f t="shared" si="9"/>
        <v/>
      </c>
      <c r="AA78" s="46" t="str">
        <f t="shared" si="10"/>
        <v/>
      </c>
      <c r="AB78" s="46" t="str">
        <f t="shared" si="29"/>
        <v/>
      </c>
      <c r="AC78" s="46" t="str">
        <f t="shared" si="11"/>
        <v/>
      </c>
      <c r="AD78" s="46" t="str">
        <f t="shared" si="12"/>
        <v/>
      </c>
      <c r="AE78" s="46" t="str">
        <f t="shared" si="30"/>
        <v/>
      </c>
      <c r="AF78" s="46" t="str">
        <f t="shared" si="31"/>
        <v/>
      </c>
      <c r="AG78" s="34" t="str">
        <f t="shared" si="13"/>
        <v/>
      </c>
      <c r="AH78" s="34" t="str">
        <f t="shared" si="14"/>
        <v/>
      </c>
      <c r="AI78" s="34" t="str">
        <f t="shared" si="15"/>
        <v/>
      </c>
      <c r="AJ78" s="34" t="str">
        <f t="shared" si="32"/>
        <v/>
      </c>
      <c r="AK78" s="34" t="str">
        <f t="shared" si="33"/>
        <v/>
      </c>
      <c r="AL78" s="34" t="str">
        <f t="shared" si="16"/>
        <v/>
      </c>
      <c r="AM78" s="34" t="str">
        <f t="shared" si="17"/>
        <v/>
      </c>
      <c r="AN78" s="34" t="str">
        <f t="shared" si="18"/>
        <v/>
      </c>
      <c r="AO78" s="34" t="str">
        <f t="shared" si="19"/>
        <v/>
      </c>
      <c r="AP78" s="34" t="str">
        <f t="shared" si="20"/>
        <v/>
      </c>
      <c r="AQ78" s="34" t="str">
        <f t="shared" si="21"/>
        <v/>
      </c>
      <c r="AR78" s="34" t="str">
        <f t="shared" si="22"/>
        <v/>
      </c>
      <c r="AS78" s="34" t="str">
        <f t="shared" si="34"/>
        <v/>
      </c>
      <c r="AT78" s="23"/>
      <c r="AZ78" s="35"/>
      <c r="BA78" s="0">
        <f>IF(OR(A78="",NOT(ISNUMBER(W78))),0,IF(COUNTIFS($A$9:A78,A78,$W$9:W78,"&gt;=0")=1,1,0))</f>
      </c>
    </row>
    <row r="79" spans="1:53" x14ac:dyDescent="0.15">
      <c r="A79" s="26"/>
      <c r="B79" s="1"/>
      <c r="C79" s="6"/>
      <c r="D79" s="7"/>
      <c r="E79" s="7"/>
      <c r="F79" s="52"/>
      <c r="G79" s="3"/>
      <c r="H79" s="3"/>
      <c r="I79" s="60" t="str">
        <f t="shared" si="23"/>
        <v/>
      </c>
      <c r="J79" s="46" t="str">
        <f t="shared" si="0"/>
        <v/>
      </c>
      <c r="K79" s="46" t="str">
        <f t="shared" si="36"/>
        <v/>
      </c>
      <c r="L79" s="46" t="str">
        <f t="shared" si="37"/>
        <v/>
      </c>
      <c r="M79" s="46">
        <f>IF(OR(BA79&lt;&gt;1,AB79&lt;&gt;""),"",(SUMIF($A$9:$A$108,A79,$W$9:$W$108)-SUMIF($A$9:$A$108,A79,$AF$9:$AF$108))-IF(P79="",0,P79))</f>
      </c>
      <c r="N79" s="46">
        <f>IF(OR(BA79&lt;&gt;1,AB79&lt;&gt;"",SUMIF($A$9:$A$108,A79,$AF$9:$AF$108)=0),"",SUMIF($A$9:$A$108,A79,$AF$9:$AF$108)-IF(Q79="",0,Q79))</f>
      </c>
      <c r="O79" s="46">
        <f>IF(OR(BA79&lt;&gt;1,AB79&lt;&gt;""),"",IF(SUMIF($A$9:$A$108,A79,$W$9:$W$108)&gt;$AZ$31,SUMIF($A$9:$A$108,A79,$W$9:$W$108)-$AZ$31,""))</f>
      </c>
      <c r="P79" s="46">
        <f>IF(OR(BA79&lt;&gt;1,AB79&lt;&gt;""),"",IF((SUMIF($A$9:$A$108,A79,$W$9:$W$108)-SUMIF($A$9:$A$108,A79,$AF$9:$AF$108))&gt;$AZ$31,(SUMIF($A$9:$A$108,A79,$W$9:$W$108)-SUMIF($A$9:$A$108,A79,$AF$9:$AF$108))-$AZ$31,""))</f>
      </c>
      <c r="Q79" s="46">
        <f>IF(OR(BA79&lt;&gt;1,AB79&lt;&gt;"",O79=""),"",IF(O79&gt;SUMIF($A$9:$A$108,A79,$AF$9:$AF$108),SUMIF($A$9:$A$108,A79,$AF$9:$AF$108),O79))</f>
      </c>
      <c r="R79" s="46">
        <f>IF(OR(BA79&lt;&gt;1,AB79=""),"",(SUMIF($A$9:$A$108,A79,$W$9:$W$108)-SUMIF($A$9:$A$108,A79,$AF$9:$AF$108))-IF(U79="",0,U79))</f>
      </c>
      <c r="S79" s="46">
        <f>IF(OR(BA79&lt;&gt;1,AB79="",SUMIF($A$9:$A$108,A79,$AF$9:$AF$108)=0),"",SUMIF($A$9:$A$108,A79,$AF$9:$AF$108)-IF(V79="",0,V79))</f>
      </c>
      <c r="T79" s="46">
        <f>IF(OR(BA79&lt;&gt;1,AB79=""),"",IF(SUMIF($A$9:$A$108,A79,$W$9:$W$108)&gt;$AZ$31,SUMIF($A$9:$A$108,A79,$W$9:$W$108)-$AZ$31,""))</f>
      </c>
      <c r="U79" s="46">
        <f>IF(OR(BA79&lt;&gt;1,AB79=""),"",IF((SUMIF($A$9:$A$108,A79,$W$9:$W$108)-SUMIF($A$9:$A$108,A79,$AF$9:$AF$108))&gt;$AZ$31,(SUMIF($A$9:$A$108,A79,$W$9:$W$108)-SUMIF($A$9:$A$108,A79,$AF$9:$AF$108))-$AZ$31,""))</f>
      </c>
      <c r="V79" s="46">
        <f>IF(OR(BA79&lt;&gt;1,AB79="",T79=""),"",IF(T79&gt;SUMIF($A$9:$A$108,A79,$AF$9:$AF$108),SUMIF($A$9:$A$108,A79,$AF$9:$AF$108),T79))</f>
      </c>
      <c r="W79" s="46" t="str">
        <f t="shared" si="8"/>
        <v/>
      </c>
      <c r="X79" s="27"/>
      <c r="Y79" s="46" t="str">
        <f t="shared" si="28"/>
        <v/>
      </c>
      <c r="Z79" s="46" t="str">
        <f t="shared" si="9"/>
        <v/>
      </c>
      <c r="AA79" s="46" t="str">
        <f t="shared" si="10"/>
        <v/>
      </c>
      <c r="AB79" s="46" t="str">
        <f t="shared" si="29"/>
        <v/>
      </c>
      <c r="AC79" s="46" t="str">
        <f t="shared" si="11"/>
        <v/>
      </c>
      <c r="AD79" s="46" t="str">
        <f t="shared" si="12"/>
        <v/>
      </c>
      <c r="AE79" s="46" t="str">
        <f t="shared" si="30"/>
        <v/>
      </c>
      <c r="AF79" s="46" t="str">
        <f t="shared" si="31"/>
        <v/>
      </c>
      <c r="AG79" s="34" t="str">
        <f t="shared" si="13"/>
        <v/>
      </c>
      <c r="AH79" s="34" t="str">
        <f t="shared" si="14"/>
        <v/>
      </c>
      <c r="AI79" s="34" t="str">
        <f t="shared" si="15"/>
        <v/>
      </c>
      <c r="AJ79" s="34" t="str">
        <f t="shared" si="32"/>
        <v/>
      </c>
      <c r="AK79" s="34" t="str">
        <f t="shared" si="33"/>
        <v/>
      </c>
      <c r="AL79" s="34" t="str">
        <f t="shared" si="16"/>
        <v/>
      </c>
      <c r="AM79" s="34" t="str">
        <f t="shared" si="17"/>
        <v/>
      </c>
      <c r="AN79" s="34" t="str">
        <f t="shared" si="18"/>
        <v/>
      </c>
      <c r="AO79" s="34" t="str">
        <f t="shared" si="19"/>
        <v/>
      </c>
      <c r="AP79" s="34" t="str">
        <f t="shared" si="20"/>
        <v/>
      </c>
      <c r="AQ79" s="34" t="str">
        <f t="shared" si="21"/>
        <v/>
      </c>
      <c r="AR79" s="34" t="str">
        <f t="shared" si="22"/>
        <v/>
      </c>
      <c r="AS79" s="34" t="str">
        <f t="shared" si="34"/>
        <v/>
      </c>
      <c r="AT79" s="23"/>
      <c r="AZ79" s="35"/>
      <c r="BA79" s="0">
        <f>IF(OR(A79="",NOT(ISNUMBER(W79))),0,IF(COUNTIFS($A$9:A79,A79,$W$9:W79,"&gt;=0")=1,1,0))</f>
      </c>
    </row>
    <row r="80" spans="1:53" x14ac:dyDescent="0.15">
      <c r="A80" s="26"/>
      <c r="B80" s="1"/>
      <c r="C80" s="6"/>
      <c r="D80" s="7"/>
      <c r="E80" s="7"/>
      <c r="F80" s="52"/>
      <c r="G80" s="3"/>
      <c r="H80" s="3"/>
      <c r="I80" s="60" t="str">
        <f t="shared" si="23"/>
        <v/>
      </c>
      <c r="J80" s="46" t="str">
        <f t="shared" si="0"/>
        <v/>
      </c>
      <c r="K80" s="46" t="str">
        <f t="shared" si="36"/>
        <v/>
      </c>
      <c r="L80" s="46" t="str">
        <f t="shared" si="37"/>
        <v/>
      </c>
      <c r="M80" s="46">
        <f>IF(OR(BA80&lt;&gt;1,AB80&lt;&gt;""),"",(SUMIF($A$9:$A$108,A80,$W$9:$W$108)-SUMIF($A$9:$A$108,A80,$AF$9:$AF$108))-IF(P80="",0,P80))</f>
      </c>
      <c r="N80" s="46">
        <f>IF(OR(BA80&lt;&gt;1,AB80&lt;&gt;"",SUMIF($A$9:$A$108,A80,$AF$9:$AF$108)=0),"",SUMIF($A$9:$A$108,A80,$AF$9:$AF$108)-IF(Q80="",0,Q80))</f>
      </c>
      <c r="O80" s="46">
        <f>IF(OR(BA80&lt;&gt;1,AB80&lt;&gt;""),"",IF(SUMIF($A$9:$A$108,A80,$W$9:$W$108)&gt;$AZ$31,SUMIF($A$9:$A$108,A80,$W$9:$W$108)-$AZ$31,""))</f>
      </c>
      <c r="P80" s="46">
        <f>IF(OR(BA80&lt;&gt;1,AB80&lt;&gt;""),"",IF((SUMIF($A$9:$A$108,A80,$W$9:$W$108)-SUMIF($A$9:$A$108,A80,$AF$9:$AF$108))&gt;$AZ$31,(SUMIF($A$9:$A$108,A80,$W$9:$W$108)-SUMIF($A$9:$A$108,A80,$AF$9:$AF$108))-$AZ$31,""))</f>
      </c>
      <c r="Q80" s="46">
        <f>IF(OR(BA80&lt;&gt;1,AB80&lt;&gt;"",O80=""),"",IF(O80&gt;SUMIF($A$9:$A$108,A80,$AF$9:$AF$108),SUMIF($A$9:$A$108,A80,$AF$9:$AF$108),O80))</f>
      </c>
      <c r="R80" s="46">
        <f>IF(OR(BA80&lt;&gt;1,AB80=""),"",(SUMIF($A$9:$A$108,A80,$W$9:$W$108)-SUMIF($A$9:$A$108,A80,$AF$9:$AF$108))-IF(U80="",0,U80))</f>
      </c>
      <c r="S80" s="46">
        <f>IF(OR(BA80&lt;&gt;1,AB80="",SUMIF($A$9:$A$108,A80,$AF$9:$AF$108)=0),"",SUMIF($A$9:$A$108,A80,$AF$9:$AF$108)-IF(V80="",0,V80))</f>
      </c>
      <c r="T80" s="46">
        <f>IF(OR(BA80&lt;&gt;1,AB80=""),"",IF(SUMIF($A$9:$A$108,A80,$W$9:$W$108)&gt;$AZ$31,SUMIF($A$9:$A$108,A80,$W$9:$W$108)-$AZ$31,""))</f>
      </c>
      <c r="U80" s="46">
        <f>IF(OR(BA80&lt;&gt;1,AB80=""),"",IF((SUMIF($A$9:$A$108,A80,$W$9:$W$108)-SUMIF($A$9:$A$108,A80,$AF$9:$AF$108))&gt;$AZ$31,(SUMIF($A$9:$A$108,A80,$W$9:$W$108)-SUMIF($A$9:$A$108,A80,$AF$9:$AF$108))-$AZ$31,""))</f>
      </c>
      <c r="V80" s="46">
        <f>IF(OR(BA80&lt;&gt;1,AB80="",T80=""),"",IF(T80&gt;SUMIF($A$9:$A$108,A80,$AF$9:$AF$108),SUMIF($A$9:$A$108,A80,$AF$9:$AF$108),T80))</f>
      </c>
      <c r="W80" s="46" t="str">
        <f t="shared" si="8"/>
        <v/>
      </c>
      <c r="X80" s="27"/>
      <c r="Y80" s="46" t="str">
        <f t="shared" si="28"/>
        <v/>
      </c>
      <c r="Z80" s="46" t="str">
        <f t="shared" si="9"/>
        <v/>
      </c>
      <c r="AA80" s="46" t="str">
        <f t="shared" si="10"/>
        <v/>
      </c>
      <c r="AB80" s="46" t="str">
        <f t="shared" si="29"/>
        <v/>
      </c>
      <c r="AC80" s="46" t="str">
        <f t="shared" si="11"/>
        <v/>
      </c>
      <c r="AD80" s="46" t="str">
        <f t="shared" si="12"/>
        <v/>
      </c>
      <c r="AE80" s="46" t="str">
        <f t="shared" si="30"/>
        <v/>
      </c>
      <c r="AF80" s="46" t="str">
        <f t="shared" si="31"/>
        <v/>
      </c>
      <c r="AG80" s="34" t="str">
        <f t="shared" si="13"/>
        <v/>
      </c>
      <c r="AH80" s="34" t="str">
        <f t="shared" si="14"/>
        <v/>
      </c>
      <c r="AI80" s="34" t="str">
        <f t="shared" si="15"/>
        <v/>
      </c>
      <c r="AJ80" s="34" t="str">
        <f t="shared" si="32"/>
        <v/>
      </c>
      <c r="AK80" s="34" t="str">
        <f t="shared" si="33"/>
        <v/>
      </c>
      <c r="AL80" s="34" t="str">
        <f t="shared" si="16"/>
        <v/>
      </c>
      <c r="AM80" s="34" t="str">
        <f t="shared" si="17"/>
        <v/>
      </c>
      <c r="AN80" s="34" t="str">
        <f t="shared" si="18"/>
        <v/>
      </c>
      <c r="AO80" s="34" t="str">
        <f t="shared" si="19"/>
        <v/>
      </c>
      <c r="AP80" s="34" t="str">
        <f t="shared" si="20"/>
        <v/>
      </c>
      <c r="AQ80" s="34" t="str">
        <f t="shared" si="21"/>
        <v/>
      </c>
      <c r="AR80" s="34" t="str">
        <f t="shared" si="22"/>
        <v/>
      </c>
      <c r="AS80" s="34" t="str">
        <f t="shared" si="34"/>
        <v/>
      </c>
      <c r="AT80" s="23"/>
      <c r="AZ80" s="35"/>
      <c r="BA80" s="0">
        <f>IF(OR(A80="",NOT(ISNUMBER(W80))),0,IF(COUNTIFS($A$9:A80,A80,$W$9:W80,"&gt;=0")=1,1,0))</f>
      </c>
    </row>
    <row r="81" spans="1:53" x14ac:dyDescent="0.15">
      <c r="A81" s="26"/>
      <c r="B81" s="1"/>
      <c r="C81" s="6"/>
      <c r="D81" s="7"/>
      <c r="E81" s="7"/>
      <c r="F81" s="52"/>
      <c r="G81" s="3"/>
      <c r="H81" s="3"/>
      <c r="I81" s="60" t="str">
        <f t="shared" si="23"/>
        <v/>
      </c>
      <c r="J81" s="46" t="str">
        <f t="shared" si="0"/>
        <v/>
      </c>
      <c r="K81" s="46" t="str">
        <f t="shared" si="36"/>
        <v/>
      </c>
      <c r="L81" s="46" t="str">
        <f t="shared" si="37"/>
        <v/>
      </c>
      <c r="M81" s="46">
        <f>IF(OR(BA81&lt;&gt;1,AB81&lt;&gt;""),"",(SUMIF($A$9:$A$108,A81,$W$9:$W$108)-SUMIF($A$9:$A$108,A81,$AF$9:$AF$108))-IF(P81="",0,P81))</f>
      </c>
      <c r="N81" s="46">
        <f>IF(OR(BA81&lt;&gt;1,AB81&lt;&gt;"",SUMIF($A$9:$A$108,A81,$AF$9:$AF$108)=0),"",SUMIF($A$9:$A$108,A81,$AF$9:$AF$108)-IF(Q81="",0,Q81))</f>
      </c>
      <c r="O81" s="46">
        <f>IF(OR(BA81&lt;&gt;1,AB81&lt;&gt;""),"",IF(SUMIF($A$9:$A$108,A81,$W$9:$W$108)&gt;$AZ$31,SUMIF($A$9:$A$108,A81,$W$9:$W$108)-$AZ$31,""))</f>
      </c>
      <c r="P81" s="46">
        <f>IF(OR(BA81&lt;&gt;1,AB81&lt;&gt;""),"",IF((SUMIF($A$9:$A$108,A81,$W$9:$W$108)-SUMIF($A$9:$A$108,A81,$AF$9:$AF$108))&gt;$AZ$31,(SUMIF($A$9:$A$108,A81,$W$9:$W$108)-SUMIF($A$9:$A$108,A81,$AF$9:$AF$108))-$AZ$31,""))</f>
      </c>
      <c r="Q81" s="46">
        <f>IF(OR(BA81&lt;&gt;1,AB81&lt;&gt;"",O81=""),"",IF(O81&gt;SUMIF($A$9:$A$108,A81,$AF$9:$AF$108),SUMIF($A$9:$A$108,A81,$AF$9:$AF$108),O81))</f>
      </c>
      <c r="R81" s="46">
        <f>IF(OR(BA81&lt;&gt;1,AB81=""),"",(SUMIF($A$9:$A$108,A81,$W$9:$W$108)-SUMIF($A$9:$A$108,A81,$AF$9:$AF$108))-IF(U81="",0,U81))</f>
      </c>
      <c r="S81" s="46">
        <f>IF(OR(BA81&lt;&gt;1,AB81="",SUMIF($A$9:$A$108,A81,$AF$9:$AF$108)=0),"",SUMIF($A$9:$A$108,A81,$AF$9:$AF$108)-IF(V81="",0,V81))</f>
      </c>
      <c r="T81" s="46">
        <f>IF(OR(BA81&lt;&gt;1,AB81=""),"",IF(SUMIF($A$9:$A$108,A81,$W$9:$W$108)&gt;$AZ$31,SUMIF($A$9:$A$108,A81,$W$9:$W$108)-$AZ$31,""))</f>
      </c>
      <c r="U81" s="46">
        <f>IF(OR(BA81&lt;&gt;1,AB81=""),"",IF((SUMIF($A$9:$A$108,A81,$W$9:$W$108)-SUMIF($A$9:$A$108,A81,$AF$9:$AF$108))&gt;$AZ$31,(SUMIF($A$9:$A$108,A81,$W$9:$W$108)-SUMIF($A$9:$A$108,A81,$AF$9:$AF$108))-$AZ$31,""))</f>
      </c>
      <c r="V81" s="46">
        <f>IF(OR(BA81&lt;&gt;1,AB81="",T81=""),"",IF(T81&gt;SUMIF($A$9:$A$108,A81,$AF$9:$AF$108),SUMIF($A$9:$A$108,A81,$AF$9:$AF$108),T81))</f>
      </c>
      <c r="W81" s="46" t="str">
        <f t="shared" si="8"/>
        <v/>
      </c>
      <c r="X81" s="27"/>
      <c r="Y81" s="46" t="str">
        <f t="shared" si="28"/>
        <v/>
      </c>
      <c r="Z81" s="46" t="str">
        <f t="shared" si="9"/>
        <v/>
      </c>
      <c r="AA81" s="46" t="str">
        <f t="shared" si="10"/>
        <v/>
      </c>
      <c r="AB81" s="46" t="str">
        <f t="shared" si="29"/>
        <v/>
      </c>
      <c r="AC81" s="46" t="str">
        <f t="shared" si="11"/>
        <v/>
      </c>
      <c r="AD81" s="46" t="str">
        <f t="shared" si="12"/>
        <v/>
      </c>
      <c r="AE81" s="46" t="str">
        <f t="shared" si="30"/>
        <v/>
      </c>
      <c r="AF81" s="46" t="str">
        <f t="shared" si="31"/>
        <v/>
      </c>
      <c r="AG81" s="34" t="str">
        <f t="shared" si="13"/>
        <v/>
      </c>
      <c r="AH81" s="34" t="str">
        <f t="shared" si="14"/>
        <v/>
      </c>
      <c r="AI81" s="34" t="str">
        <f t="shared" si="15"/>
        <v/>
      </c>
      <c r="AJ81" s="34" t="str">
        <f t="shared" si="32"/>
        <v/>
      </c>
      <c r="AK81" s="34" t="str">
        <f t="shared" si="33"/>
        <v/>
      </c>
      <c r="AL81" s="34" t="str">
        <f t="shared" si="16"/>
        <v/>
      </c>
      <c r="AM81" s="34" t="str">
        <f t="shared" si="17"/>
        <v/>
      </c>
      <c r="AN81" s="34" t="str">
        <f t="shared" si="18"/>
        <v/>
      </c>
      <c r="AO81" s="34" t="str">
        <f t="shared" si="19"/>
        <v/>
      </c>
      <c r="AP81" s="34" t="str">
        <f t="shared" si="20"/>
        <v/>
      </c>
      <c r="AQ81" s="34" t="str">
        <f t="shared" si="21"/>
        <v/>
      </c>
      <c r="AR81" s="34" t="str">
        <f t="shared" si="22"/>
        <v/>
      </c>
      <c r="AS81" s="34" t="str">
        <f t="shared" si="34"/>
        <v/>
      </c>
      <c r="AT81" s="23"/>
      <c r="AZ81" s="35"/>
      <c r="BA81" s="0">
        <f>IF(OR(A81="",NOT(ISNUMBER(W81))),0,IF(COUNTIFS($A$9:A81,A81,$W$9:W81,"&gt;=0")=1,1,0))</f>
      </c>
    </row>
    <row r="82" spans="1:53" x14ac:dyDescent="0.15">
      <c r="A82" s="26"/>
      <c r="B82" s="1"/>
      <c r="C82" s="6"/>
      <c r="D82" s="7"/>
      <c r="E82" s="7"/>
      <c r="F82" s="52"/>
      <c r="G82" s="3"/>
      <c r="H82" s="3"/>
      <c r="I82" s="60" t="str">
        <f t="shared" si="23"/>
        <v/>
      </c>
      <c r="J82" s="46" t="str">
        <f t="shared" si="0"/>
        <v/>
      </c>
      <c r="K82" s="46" t="str">
        <f t="shared" si="36"/>
        <v/>
      </c>
      <c r="L82" s="46" t="str">
        <f t="shared" si="37"/>
        <v/>
      </c>
      <c r="M82" s="46">
        <f>IF(OR(BA82&lt;&gt;1,AB82&lt;&gt;""),"",(SUMIF($A$9:$A$108,A82,$W$9:$W$108)-SUMIF($A$9:$A$108,A82,$AF$9:$AF$108))-IF(P82="",0,P82))</f>
      </c>
      <c r="N82" s="46">
        <f>IF(OR(BA82&lt;&gt;1,AB82&lt;&gt;"",SUMIF($A$9:$A$108,A82,$AF$9:$AF$108)=0),"",SUMIF($A$9:$A$108,A82,$AF$9:$AF$108)-IF(Q82="",0,Q82))</f>
      </c>
      <c r="O82" s="46">
        <f>IF(OR(BA82&lt;&gt;1,AB82&lt;&gt;""),"",IF(SUMIF($A$9:$A$108,A82,$W$9:$W$108)&gt;$AZ$31,SUMIF($A$9:$A$108,A82,$W$9:$W$108)-$AZ$31,""))</f>
      </c>
      <c r="P82" s="46">
        <f>IF(OR(BA82&lt;&gt;1,AB82&lt;&gt;""),"",IF((SUMIF($A$9:$A$108,A82,$W$9:$W$108)-SUMIF($A$9:$A$108,A82,$AF$9:$AF$108))&gt;$AZ$31,(SUMIF($A$9:$A$108,A82,$W$9:$W$108)-SUMIF($A$9:$A$108,A82,$AF$9:$AF$108))-$AZ$31,""))</f>
      </c>
      <c r="Q82" s="46">
        <f>IF(OR(BA82&lt;&gt;1,AB82&lt;&gt;"",O82=""),"",IF(O82&gt;SUMIF($A$9:$A$108,A82,$AF$9:$AF$108),SUMIF($A$9:$A$108,A82,$AF$9:$AF$108),O82))</f>
      </c>
      <c r="R82" s="46">
        <f>IF(OR(BA82&lt;&gt;1,AB82=""),"",(SUMIF($A$9:$A$108,A82,$W$9:$W$108)-SUMIF($A$9:$A$108,A82,$AF$9:$AF$108))-IF(U82="",0,U82))</f>
      </c>
      <c r="S82" s="46">
        <f>IF(OR(BA82&lt;&gt;1,AB82="",SUMIF($A$9:$A$108,A82,$AF$9:$AF$108)=0),"",SUMIF($A$9:$A$108,A82,$AF$9:$AF$108)-IF(V82="",0,V82))</f>
      </c>
      <c r="T82" s="46">
        <f>IF(OR(BA82&lt;&gt;1,AB82=""),"",IF(SUMIF($A$9:$A$108,A82,$W$9:$W$108)&gt;$AZ$31,SUMIF($A$9:$A$108,A82,$W$9:$W$108)-$AZ$31,""))</f>
      </c>
      <c r="U82" s="46">
        <f>IF(OR(BA82&lt;&gt;1,AB82=""),"",IF((SUMIF($A$9:$A$108,A82,$W$9:$W$108)-SUMIF($A$9:$A$108,A82,$AF$9:$AF$108))&gt;$AZ$31,(SUMIF($A$9:$A$108,A82,$W$9:$W$108)-SUMIF($A$9:$A$108,A82,$AF$9:$AF$108))-$AZ$31,""))</f>
      </c>
      <c r="V82" s="46">
        <f>IF(OR(BA82&lt;&gt;1,AB82="",T82=""),"",IF(T82&gt;SUMIF($A$9:$A$108,A82,$AF$9:$AF$108),SUMIF($A$9:$A$108,A82,$AF$9:$AF$108),T82))</f>
      </c>
      <c r="W82" s="46" t="str">
        <f t="shared" si="8"/>
        <v/>
      </c>
      <c r="X82" s="27"/>
      <c r="Y82" s="46" t="str">
        <f t="shared" si="28"/>
        <v/>
      </c>
      <c r="Z82" s="46" t="str">
        <f t="shared" si="9"/>
        <v/>
      </c>
      <c r="AA82" s="46" t="str">
        <f t="shared" si="10"/>
        <v/>
      </c>
      <c r="AB82" s="46" t="str">
        <f t="shared" si="29"/>
        <v/>
      </c>
      <c r="AC82" s="46" t="str">
        <f t="shared" si="11"/>
        <v/>
      </c>
      <c r="AD82" s="46" t="str">
        <f t="shared" si="12"/>
        <v/>
      </c>
      <c r="AE82" s="46" t="str">
        <f t="shared" si="30"/>
        <v/>
      </c>
      <c r="AF82" s="46" t="str">
        <f t="shared" si="31"/>
        <v/>
      </c>
      <c r="AG82" s="34" t="str">
        <f t="shared" si="13"/>
        <v/>
      </c>
      <c r="AH82" s="34" t="str">
        <f t="shared" si="14"/>
        <v/>
      </c>
      <c r="AI82" s="34" t="str">
        <f t="shared" si="15"/>
        <v/>
      </c>
      <c r="AJ82" s="34" t="str">
        <f t="shared" si="32"/>
        <v/>
      </c>
      <c r="AK82" s="34" t="str">
        <f t="shared" si="33"/>
        <v/>
      </c>
      <c r="AL82" s="34" t="str">
        <f t="shared" si="16"/>
        <v/>
      </c>
      <c r="AM82" s="34" t="str">
        <f t="shared" si="17"/>
        <v/>
      </c>
      <c r="AN82" s="34" t="str">
        <f t="shared" si="18"/>
        <v/>
      </c>
      <c r="AO82" s="34" t="str">
        <f t="shared" si="19"/>
        <v/>
      </c>
      <c r="AP82" s="34" t="str">
        <f t="shared" si="20"/>
        <v/>
      </c>
      <c r="AQ82" s="34" t="str">
        <f t="shared" si="21"/>
        <v/>
      </c>
      <c r="AR82" s="34" t="str">
        <f t="shared" si="22"/>
        <v/>
      </c>
      <c r="AS82" s="34" t="str">
        <f t="shared" si="34"/>
        <v/>
      </c>
      <c r="AT82" s="23"/>
      <c r="AZ82" s="35"/>
      <c r="BA82" s="0">
        <f>IF(OR(A82="",NOT(ISNUMBER(W82))),0,IF(COUNTIFS($A$9:A82,A82,$W$9:W82,"&gt;=0")=1,1,0))</f>
      </c>
    </row>
    <row r="83" spans="1:53" x14ac:dyDescent="0.15">
      <c r="A83" s="26"/>
      <c r="B83" s="1"/>
      <c r="C83" s="6"/>
      <c r="D83" s="7"/>
      <c r="E83" s="7"/>
      <c r="F83" s="52"/>
      <c r="G83" s="3"/>
      <c r="H83" s="3"/>
      <c r="I83" s="60" t="str">
        <f t="shared" si="23"/>
        <v/>
      </c>
      <c r="J83" s="46" t="str">
        <f t="shared" si="0"/>
        <v/>
      </c>
      <c r="K83" s="46" t="str">
        <f t="shared" si="36"/>
        <v/>
      </c>
      <c r="L83" s="46" t="str">
        <f t="shared" si="37"/>
        <v/>
      </c>
      <c r="M83" s="46">
        <f>IF(OR(BA83&lt;&gt;1,AB83&lt;&gt;""),"",(SUMIF($A$9:$A$108,A83,$W$9:$W$108)-SUMIF($A$9:$A$108,A83,$AF$9:$AF$108))-IF(P83="",0,P83))</f>
      </c>
      <c r="N83" s="46">
        <f>IF(OR(BA83&lt;&gt;1,AB83&lt;&gt;"",SUMIF($A$9:$A$108,A83,$AF$9:$AF$108)=0),"",SUMIF($A$9:$A$108,A83,$AF$9:$AF$108)-IF(Q83="",0,Q83))</f>
      </c>
      <c r="O83" s="46">
        <f>IF(OR(BA83&lt;&gt;1,AB83&lt;&gt;""),"",IF(SUMIF($A$9:$A$108,A83,$W$9:$W$108)&gt;$AZ$31,SUMIF($A$9:$A$108,A83,$W$9:$W$108)-$AZ$31,""))</f>
      </c>
      <c r="P83" s="46">
        <f>IF(OR(BA83&lt;&gt;1,AB83&lt;&gt;""),"",IF((SUMIF($A$9:$A$108,A83,$W$9:$W$108)-SUMIF($A$9:$A$108,A83,$AF$9:$AF$108))&gt;$AZ$31,(SUMIF($A$9:$A$108,A83,$W$9:$W$108)-SUMIF($A$9:$A$108,A83,$AF$9:$AF$108))-$AZ$31,""))</f>
      </c>
      <c r="Q83" s="46">
        <f>IF(OR(BA83&lt;&gt;1,AB83&lt;&gt;"",O83=""),"",IF(O83&gt;SUMIF($A$9:$A$108,A83,$AF$9:$AF$108),SUMIF($A$9:$A$108,A83,$AF$9:$AF$108),O83))</f>
      </c>
      <c r="R83" s="46">
        <f>IF(OR(BA83&lt;&gt;1,AB83=""),"",(SUMIF($A$9:$A$108,A83,$W$9:$W$108)-SUMIF($A$9:$A$108,A83,$AF$9:$AF$108))-IF(U83="",0,U83))</f>
      </c>
      <c r="S83" s="46">
        <f>IF(OR(BA83&lt;&gt;1,AB83="",SUMIF($A$9:$A$108,A83,$AF$9:$AF$108)=0),"",SUMIF($A$9:$A$108,A83,$AF$9:$AF$108)-IF(V83="",0,V83))</f>
      </c>
      <c r="T83" s="46">
        <f>IF(OR(BA83&lt;&gt;1,AB83=""),"",IF(SUMIF($A$9:$A$108,A83,$W$9:$W$108)&gt;$AZ$31,SUMIF($A$9:$A$108,A83,$W$9:$W$108)-$AZ$31,""))</f>
      </c>
      <c r="U83" s="46">
        <f>IF(OR(BA83&lt;&gt;1,AB83=""),"",IF((SUMIF($A$9:$A$108,A83,$W$9:$W$108)-SUMIF($A$9:$A$108,A83,$AF$9:$AF$108))&gt;$AZ$31,(SUMIF($A$9:$A$108,A83,$W$9:$W$108)-SUMIF($A$9:$A$108,A83,$AF$9:$AF$108))-$AZ$31,""))</f>
      </c>
      <c r="V83" s="46">
        <f>IF(OR(BA83&lt;&gt;1,AB83="",T83=""),"",IF(T83&gt;SUMIF($A$9:$A$108,A83,$AF$9:$AF$108),SUMIF($A$9:$A$108,A83,$AF$9:$AF$108),T83))</f>
      </c>
      <c r="W83" s="46" t="str">
        <f t="shared" si="8"/>
        <v/>
      </c>
      <c r="X83" s="27"/>
      <c r="Y83" s="46" t="str">
        <f t="shared" si="28"/>
        <v/>
      </c>
      <c r="Z83" s="46" t="str">
        <f t="shared" si="9"/>
        <v/>
      </c>
      <c r="AA83" s="46" t="str">
        <f t="shared" si="10"/>
        <v/>
      </c>
      <c r="AB83" s="46" t="str">
        <f t="shared" si="29"/>
        <v/>
      </c>
      <c r="AC83" s="46" t="str">
        <f t="shared" si="11"/>
        <v/>
      </c>
      <c r="AD83" s="46" t="str">
        <f t="shared" si="12"/>
        <v/>
      </c>
      <c r="AE83" s="46" t="str">
        <f t="shared" si="30"/>
        <v/>
      </c>
      <c r="AF83" s="46" t="str">
        <f t="shared" si="31"/>
        <v/>
      </c>
      <c r="AG83" s="34" t="str">
        <f t="shared" si="13"/>
        <v/>
      </c>
      <c r="AH83" s="34" t="str">
        <f t="shared" si="14"/>
        <v/>
      </c>
      <c r="AI83" s="34" t="str">
        <f t="shared" si="15"/>
        <v/>
      </c>
      <c r="AJ83" s="34" t="str">
        <f t="shared" si="32"/>
        <v/>
      </c>
      <c r="AK83" s="34" t="str">
        <f t="shared" si="33"/>
        <v/>
      </c>
      <c r="AL83" s="34" t="str">
        <f t="shared" si="16"/>
        <v/>
      </c>
      <c r="AM83" s="34" t="str">
        <f t="shared" si="17"/>
        <v/>
      </c>
      <c r="AN83" s="34" t="str">
        <f t="shared" si="18"/>
        <v/>
      </c>
      <c r="AO83" s="34" t="str">
        <f t="shared" si="19"/>
        <v/>
      </c>
      <c r="AP83" s="34" t="str">
        <f t="shared" si="20"/>
        <v/>
      </c>
      <c r="AQ83" s="34" t="str">
        <f t="shared" si="21"/>
        <v/>
      </c>
      <c r="AR83" s="34" t="str">
        <f t="shared" si="22"/>
        <v/>
      </c>
      <c r="AS83" s="34" t="str">
        <f t="shared" si="34"/>
        <v/>
      </c>
      <c r="AT83" s="23"/>
      <c r="AZ83" s="35"/>
      <c r="BA83" s="0">
        <f>IF(OR(A83="",NOT(ISNUMBER(W83))),0,IF(COUNTIFS($A$9:A83,A83,$W$9:W83,"&gt;=0")=1,1,0))</f>
      </c>
    </row>
    <row r="84" spans="1:53" x14ac:dyDescent="0.15">
      <c r="A84" s="26"/>
      <c r="B84" s="1"/>
      <c r="C84" s="6"/>
      <c r="D84" s="7"/>
      <c r="E84" s="7"/>
      <c r="F84" s="52"/>
      <c r="G84" s="3"/>
      <c r="H84" s="3"/>
      <c r="I84" s="60" t="str">
        <f t="shared" si="23"/>
        <v/>
      </c>
      <c r="J84" s="46" t="str">
        <f t="shared" si="0"/>
        <v/>
      </c>
      <c r="K84" s="46" t="str">
        <f t="shared" si="36"/>
        <v/>
      </c>
      <c r="L84" s="46" t="str">
        <f t="shared" si="37"/>
        <v/>
      </c>
      <c r="M84" s="46">
        <f>IF(OR(BA84&lt;&gt;1,AB84&lt;&gt;""),"",(SUMIF($A$9:$A$108,A84,$W$9:$W$108)-SUMIF($A$9:$A$108,A84,$AF$9:$AF$108))-IF(P84="",0,P84))</f>
      </c>
      <c r="N84" s="46">
        <f>IF(OR(BA84&lt;&gt;1,AB84&lt;&gt;"",SUMIF($A$9:$A$108,A84,$AF$9:$AF$108)=0),"",SUMIF($A$9:$A$108,A84,$AF$9:$AF$108)-IF(Q84="",0,Q84))</f>
      </c>
      <c r="O84" s="46">
        <f>IF(OR(BA84&lt;&gt;1,AB84&lt;&gt;""),"",IF(SUMIF($A$9:$A$108,A84,$W$9:$W$108)&gt;$AZ$31,SUMIF($A$9:$A$108,A84,$W$9:$W$108)-$AZ$31,""))</f>
      </c>
      <c r="P84" s="46">
        <f>IF(OR(BA84&lt;&gt;1,AB84&lt;&gt;""),"",IF((SUMIF($A$9:$A$108,A84,$W$9:$W$108)-SUMIF($A$9:$A$108,A84,$AF$9:$AF$108))&gt;$AZ$31,(SUMIF($A$9:$A$108,A84,$W$9:$W$108)-SUMIF($A$9:$A$108,A84,$AF$9:$AF$108))-$AZ$31,""))</f>
      </c>
      <c r="Q84" s="46">
        <f>IF(OR(BA84&lt;&gt;1,AB84&lt;&gt;"",O84=""),"",IF(O84&gt;SUMIF($A$9:$A$108,A84,$AF$9:$AF$108),SUMIF($A$9:$A$108,A84,$AF$9:$AF$108),O84))</f>
      </c>
      <c r="R84" s="46">
        <f>IF(OR(BA84&lt;&gt;1,AB84=""),"",(SUMIF($A$9:$A$108,A84,$W$9:$W$108)-SUMIF($A$9:$A$108,A84,$AF$9:$AF$108))-IF(U84="",0,U84))</f>
      </c>
      <c r="S84" s="46">
        <f>IF(OR(BA84&lt;&gt;1,AB84="",SUMIF($A$9:$A$108,A84,$AF$9:$AF$108)=0),"",SUMIF($A$9:$A$108,A84,$AF$9:$AF$108)-IF(V84="",0,V84))</f>
      </c>
      <c r="T84" s="46">
        <f>IF(OR(BA84&lt;&gt;1,AB84=""),"",IF(SUMIF($A$9:$A$108,A84,$W$9:$W$108)&gt;$AZ$31,SUMIF($A$9:$A$108,A84,$W$9:$W$108)-$AZ$31,""))</f>
      </c>
      <c r="U84" s="46">
        <f>IF(OR(BA84&lt;&gt;1,AB84=""),"",IF((SUMIF($A$9:$A$108,A84,$W$9:$W$108)-SUMIF($A$9:$A$108,A84,$AF$9:$AF$108))&gt;$AZ$31,(SUMIF($A$9:$A$108,A84,$W$9:$W$108)-SUMIF($A$9:$A$108,A84,$AF$9:$AF$108))-$AZ$31,""))</f>
      </c>
      <c r="V84" s="46">
        <f>IF(OR(BA84&lt;&gt;1,AB84="",T84=""),"",IF(T84&gt;SUMIF($A$9:$A$108,A84,$AF$9:$AF$108),SUMIF($A$9:$A$108,A84,$AF$9:$AF$108),T84))</f>
      </c>
      <c r="W84" s="46" t="str">
        <f t="shared" si="8"/>
        <v/>
      </c>
      <c r="X84" s="27"/>
      <c r="Y84" s="46" t="str">
        <f t="shared" si="28"/>
        <v/>
      </c>
      <c r="Z84" s="46" t="str">
        <f t="shared" si="9"/>
        <v/>
      </c>
      <c r="AA84" s="46" t="str">
        <f t="shared" si="10"/>
        <v/>
      </c>
      <c r="AB84" s="46" t="str">
        <f t="shared" si="29"/>
        <v/>
      </c>
      <c r="AC84" s="46" t="str">
        <f t="shared" si="11"/>
        <v/>
      </c>
      <c r="AD84" s="46" t="str">
        <f t="shared" si="12"/>
        <v/>
      </c>
      <c r="AE84" s="46" t="str">
        <f t="shared" si="30"/>
        <v/>
      </c>
      <c r="AF84" s="46" t="str">
        <f t="shared" si="31"/>
        <v/>
      </c>
      <c r="AG84" s="34" t="str">
        <f t="shared" si="13"/>
        <v/>
      </c>
      <c r="AH84" s="34" t="str">
        <f t="shared" si="14"/>
        <v/>
      </c>
      <c r="AI84" s="34" t="str">
        <f t="shared" si="15"/>
        <v/>
      </c>
      <c r="AJ84" s="34" t="str">
        <f t="shared" si="32"/>
        <v/>
      </c>
      <c r="AK84" s="34" t="str">
        <f t="shared" si="33"/>
        <v/>
      </c>
      <c r="AL84" s="34" t="str">
        <f t="shared" si="16"/>
        <v/>
      </c>
      <c r="AM84" s="34" t="str">
        <f t="shared" si="17"/>
        <v/>
      </c>
      <c r="AN84" s="34" t="str">
        <f t="shared" si="18"/>
        <v/>
      </c>
      <c r="AO84" s="34" t="str">
        <f t="shared" si="19"/>
        <v/>
      </c>
      <c r="AP84" s="34" t="str">
        <f t="shared" si="20"/>
        <v/>
      </c>
      <c r="AQ84" s="34" t="str">
        <f t="shared" si="21"/>
        <v/>
      </c>
      <c r="AR84" s="34" t="str">
        <f t="shared" si="22"/>
        <v/>
      </c>
      <c r="AS84" s="34" t="str">
        <f t="shared" si="34"/>
        <v/>
      </c>
      <c r="AT84" s="23"/>
      <c r="AZ84" s="35"/>
      <c r="BA84" s="0">
        <f>IF(OR(A84="",NOT(ISNUMBER(W84))),0,IF(COUNTIFS($A$9:A84,A84,$W$9:W84,"&gt;=0")=1,1,0))</f>
      </c>
    </row>
    <row r="85" spans="1:53" x14ac:dyDescent="0.15">
      <c r="A85" s="26"/>
      <c r="B85" s="1"/>
      <c r="C85" s="6"/>
      <c r="D85" s="7"/>
      <c r="E85" s="7"/>
      <c r="F85" s="52"/>
      <c r="G85" s="3"/>
      <c r="H85" s="3"/>
      <c r="I85" s="60" t="str">
        <f t="shared" si="23"/>
        <v/>
      </c>
      <c r="J85" s="46" t="str">
        <f t="shared" si="0"/>
        <v/>
      </c>
      <c r="K85" s="46" t="str">
        <f t="shared" si="36"/>
        <v/>
      </c>
      <c r="L85" s="46" t="str">
        <f t="shared" si="37"/>
        <v/>
      </c>
      <c r="M85" s="46">
        <f>IF(OR(BA85&lt;&gt;1,AB85&lt;&gt;""),"",(SUMIF($A$9:$A$108,A85,$W$9:$W$108)-SUMIF($A$9:$A$108,A85,$AF$9:$AF$108))-IF(P85="",0,P85))</f>
      </c>
      <c r="N85" s="46">
        <f>IF(OR(BA85&lt;&gt;1,AB85&lt;&gt;"",SUMIF($A$9:$A$108,A85,$AF$9:$AF$108)=0),"",SUMIF($A$9:$A$108,A85,$AF$9:$AF$108)-IF(Q85="",0,Q85))</f>
      </c>
      <c r="O85" s="46">
        <f>IF(OR(BA85&lt;&gt;1,AB85&lt;&gt;""),"",IF(SUMIF($A$9:$A$108,A85,$W$9:$W$108)&gt;$AZ$31,SUMIF($A$9:$A$108,A85,$W$9:$W$108)-$AZ$31,""))</f>
      </c>
      <c r="P85" s="46">
        <f>IF(OR(BA85&lt;&gt;1,AB85&lt;&gt;""),"",IF((SUMIF($A$9:$A$108,A85,$W$9:$W$108)-SUMIF($A$9:$A$108,A85,$AF$9:$AF$108))&gt;$AZ$31,(SUMIF($A$9:$A$108,A85,$W$9:$W$108)-SUMIF($A$9:$A$108,A85,$AF$9:$AF$108))-$AZ$31,""))</f>
      </c>
      <c r="Q85" s="46">
        <f>IF(OR(BA85&lt;&gt;1,AB85&lt;&gt;"",O85=""),"",IF(O85&gt;SUMIF($A$9:$A$108,A85,$AF$9:$AF$108),SUMIF($A$9:$A$108,A85,$AF$9:$AF$108),O85))</f>
      </c>
      <c r="R85" s="46">
        <f>IF(OR(BA85&lt;&gt;1,AB85=""),"",(SUMIF($A$9:$A$108,A85,$W$9:$W$108)-SUMIF($A$9:$A$108,A85,$AF$9:$AF$108))-IF(U85="",0,U85))</f>
      </c>
      <c r="S85" s="46">
        <f>IF(OR(BA85&lt;&gt;1,AB85="",SUMIF($A$9:$A$108,A85,$AF$9:$AF$108)=0),"",SUMIF($A$9:$A$108,A85,$AF$9:$AF$108)-IF(V85="",0,V85))</f>
      </c>
      <c r="T85" s="46">
        <f>IF(OR(BA85&lt;&gt;1,AB85=""),"",IF(SUMIF($A$9:$A$108,A85,$W$9:$W$108)&gt;$AZ$31,SUMIF($A$9:$A$108,A85,$W$9:$W$108)-$AZ$31,""))</f>
      </c>
      <c r="U85" s="46">
        <f>IF(OR(BA85&lt;&gt;1,AB85=""),"",IF((SUMIF($A$9:$A$108,A85,$W$9:$W$108)-SUMIF($A$9:$A$108,A85,$AF$9:$AF$108))&gt;$AZ$31,(SUMIF($A$9:$A$108,A85,$W$9:$W$108)-SUMIF($A$9:$A$108,A85,$AF$9:$AF$108))-$AZ$31,""))</f>
      </c>
      <c r="V85" s="46">
        <f>IF(OR(BA85&lt;&gt;1,AB85="",T85=""),"",IF(T85&gt;SUMIF($A$9:$A$108,A85,$AF$9:$AF$108),SUMIF($A$9:$A$108,A85,$AF$9:$AF$108),T85))</f>
      </c>
      <c r="W85" s="46" t="str">
        <f t="shared" si="8"/>
        <v/>
      </c>
      <c r="X85" s="27"/>
      <c r="Y85" s="46" t="str">
        <f t="shared" si="28"/>
        <v/>
      </c>
      <c r="Z85" s="46" t="str">
        <f t="shared" si="9"/>
        <v/>
      </c>
      <c r="AA85" s="46" t="str">
        <f t="shared" si="10"/>
        <v/>
      </c>
      <c r="AB85" s="46" t="str">
        <f t="shared" si="29"/>
        <v/>
      </c>
      <c r="AC85" s="46" t="str">
        <f t="shared" si="11"/>
        <v/>
      </c>
      <c r="AD85" s="46" t="str">
        <f t="shared" si="12"/>
        <v/>
      </c>
      <c r="AE85" s="46" t="str">
        <f t="shared" si="30"/>
        <v/>
      </c>
      <c r="AF85" s="46" t="str">
        <f t="shared" si="31"/>
        <v/>
      </c>
      <c r="AG85" s="34" t="str">
        <f t="shared" si="13"/>
        <v/>
      </c>
      <c r="AH85" s="34" t="str">
        <f t="shared" si="14"/>
        <v/>
      </c>
      <c r="AI85" s="34" t="str">
        <f t="shared" si="15"/>
        <v/>
      </c>
      <c r="AJ85" s="34" t="str">
        <f t="shared" si="32"/>
        <v/>
      </c>
      <c r="AK85" s="34" t="str">
        <f t="shared" si="33"/>
        <v/>
      </c>
      <c r="AL85" s="34" t="str">
        <f t="shared" si="16"/>
        <v/>
      </c>
      <c r="AM85" s="34" t="str">
        <f t="shared" si="17"/>
        <v/>
      </c>
      <c r="AN85" s="34" t="str">
        <f t="shared" si="18"/>
        <v/>
      </c>
      <c r="AO85" s="34" t="str">
        <f t="shared" si="19"/>
        <v/>
      </c>
      <c r="AP85" s="34" t="str">
        <f t="shared" si="20"/>
        <v/>
      </c>
      <c r="AQ85" s="34" t="str">
        <f t="shared" si="21"/>
        <v/>
      </c>
      <c r="AR85" s="34" t="str">
        <f t="shared" si="22"/>
        <v/>
      </c>
      <c r="AS85" s="34" t="str">
        <f t="shared" si="34"/>
        <v/>
      </c>
      <c r="AT85" s="23"/>
      <c r="AZ85" s="35"/>
      <c r="BA85" s="0">
        <f>IF(OR(A85="",NOT(ISNUMBER(W85))),0,IF(COUNTIFS($A$9:A85,A85,$W$9:W85,"&gt;=0")=1,1,0))</f>
      </c>
    </row>
    <row r="86" spans="1:53" x14ac:dyDescent="0.15">
      <c r="A86" s="26"/>
      <c r="B86" s="1"/>
      <c r="C86" s="6"/>
      <c r="D86" s="7"/>
      <c r="E86" s="7"/>
      <c r="F86" s="52"/>
      <c r="G86" s="3"/>
      <c r="H86" s="3"/>
      <c r="I86" s="60" t="str">
        <f t="shared" si="23"/>
        <v/>
      </c>
      <c r="J86" s="46" t="str">
        <f t="shared" si="0"/>
        <v/>
      </c>
      <c r="K86" s="46" t="str">
        <f t="shared" si="36"/>
        <v/>
      </c>
      <c r="L86" s="46" t="str">
        <f t="shared" si="37"/>
        <v/>
      </c>
      <c r="M86" s="46">
        <f>IF(OR(BA86&lt;&gt;1,AB86&lt;&gt;""),"",(SUMIF($A$9:$A$108,A86,$W$9:$W$108)-SUMIF($A$9:$A$108,A86,$AF$9:$AF$108))-IF(P86="",0,P86))</f>
      </c>
      <c r="N86" s="46">
        <f>IF(OR(BA86&lt;&gt;1,AB86&lt;&gt;"",SUMIF($A$9:$A$108,A86,$AF$9:$AF$108)=0),"",SUMIF($A$9:$A$108,A86,$AF$9:$AF$108)-IF(Q86="",0,Q86))</f>
      </c>
      <c r="O86" s="46">
        <f>IF(OR(BA86&lt;&gt;1,AB86&lt;&gt;""),"",IF(SUMIF($A$9:$A$108,A86,$W$9:$W$108)&gt;$AZ$31,SUMIF($A$9:$A$108,A86,$W$9:$W$108)-$AZ$31,""))</f>
      </c>
      <c r="P86" s="46">
        <f>IF(OR(BA86&lt;&gt;1,AB86&lt;&gt;""),"",IF((SUMIF($A$9:$A$108,A86,$W$9:$W$108)-SUMIF($A$9:$A$108,A86,$AF$9:$AF$108))&gt;$AZ$31,(SUMIF($A$9:$A$108,A86,$W$9:$W$108)-SUMIF($A$9:$A$108,A86,$AF$9:$AF$108))-$AZ$31,""))</f>
      </c>
      <c r="Q86" s="46">
        <f>IF(OR(BA86&lt;&gt;1,AB86&lt;&gt;"",O86=""),"",IF(O86&gt;SUMIF($A$9:$A$108,A86,$AF$9:$AF$108),SUMIF($A$9:$A$108,A86,$AF$9:$AF$108),O86))</f>
      </c>
      <c r="R86" s="46">
        <f>IF(OR(BA86&lt;&gt;1,AB86=""),"",(SUMIF($A$9:$A$108,A86,$W$9:$W$108)-SUMIF($A$9:$A$108,A86,$AF$9:$AF$108))-IF(U86="",0,U86))</f>
      </c>
      <c r="S86" s="46">
        <f>IF(OR(BA86&lt;&gt;1,AB86="",SUMIF($A$9:$A$108,A86,$AF$9:$AF$108)=0),"",SUMIF($A$9:$A$108,A86,$AF$9:$AF$108)-IF(V86="",0,V86))</f>
      </c>
      <c r="T86" s="46">
        <f>IF(OR(BA86&lt;&gt;1,AB86=""),"",IF(SUMIF($A$9:$A$108,A86,$W$9:$W$108)&gt;$AZ$31,SUMIF($A$9:$A$108,A86,$W$9:$W$108)-$AZ$31,""))</f>
      </c>
      <c r="U86" s="46">
        <f>IF(OR(BA86&lt;&gt;1,AB86=""),"",IF((SUMIF($A$9:$A$108,A86,$W$9:$W$108)-SUMIF($A$9:$A$108,A86,$AF$9:$AF$108))&gt;$AZ$31,(SUMIF($A$9:$A$108,A86,$W$9:$W$108)-SUMIF($A$9:$A$108,A86,$AF$9:$AF$108))-$AZ$31,""))</f>
      </c>
      <c r="V86" s="46">
        <f>IF(OR(BA86&lt;&gt;1,AB86="",T86=""),"",IF(T86&gt;SUMIF($A$9:$A$108,A86,$AF$9:$AF$108),SUMIF($A$9:$A$108,A86,$AF$9:$AF$108),T86))</f>
      </c>
      <c r="W86" s="46" t="str">
        <f t="shared" si="8"/>
        <v/>
      </c>
      <c r="X86" s="27"/>
      <c r="Y86" s="46" t="str">
        <f t="shared" si="28"/>
        <v/>
      </c>
      <c r="Z86" s="46" t="str">
        <f t="shared" si="9"/>
        <v/>
      </c>
      <c r="AA86" s="46" t="str">
        <f t="shared" si="10"/>
        <v/>
      </c>
      <c r="AB86" s="46" t="str">
        <f t="shared" si="29"/>
        <v/>
      </c>
      <c r="AC86" s="46" t="str">
        <f t="shared" si="11"/>
        <v/>
      </c>
      <c r="AD86" s="46" t="str">
        <f t="shared" si="12"/>
        <v/>
      </c>
      <c r="AE86" s="46" t="str">
        <f t="shared" si="30"/>
        <v/>
      </c>
      <c r="AF86" s="46" t="str">
        <f t="shared" si="31"/>
        <v/>
      </c>
      <c r="AG86" s="34" t="str">
        <f t="shared" si="13"/>
        <v/>
      </c>
      <c r="AH86" s="34" t="str">
        <f t="shared" si="14"/>
        <v/>
      </c>
      <c r="AI86" s="34" t="str">
        <f t="shared" si="15"/>
        <v/>
      </c>
      <c r="AJ86" s="34" t="str">
        <f t="shared" si="32"/>
        <v/>
      </c>
      <c r="AK86" s="34" t="str">
        <f t="shared" si="33"/>
        <v/>
      </c>
      <c r="AL86" s="34" t="str">
        <f t="shared" si="16"/>
        <v/>
      </c>
      <c r="AM86" s="34" t="str">
        <f t="shared" si="17"/>
        <v/>
      </c>
      <c r="AN86" s="34" t="str">
        <f t="shared" si="18"/>
        <v/>
      </c>
      <c r="AO86" s="34" t="str">
        <f t="shared" si="19"/>
        <v/>
      </c>
      <c r="AP86" s="34" t="str">
        <f t="shared" si="20"/>
        <v/>
      </c>
      <c r="AQ86" s="34" t="str">
        <f t="shared" si="21"/>
        <v/>
      </c>
      <c r="AR86" s="34" t="str">
        <f t="shared" si="22"/>
        <v/>
      </c>
      <c r="AS86" s="34" t="str">
        <f t="shared" si="34"/>
        <v/>
      </c>
      <c r="AT86" s="23"/>
      <c r="AZ86" s="35"/>
      <c r="BA86" s="0">
        <f>IF(OR(A86="",NOT(ISNUMBER(W86))),0,IF(COUNTIFS($A$9:A86,A86,$W$9:W86,"&gt;=0")=1,1,0))</f>
      </c>
    </row>
    <row r="87" spans="1:53" x14ac:dyDescent="0.15">
      <c r="A87" s="26"/>
      <c r="B87" s="1"/>
      <c r="C87" s="6"/>
      <c r="D87" s="7"/>
      <c r="E87" s="7"/>
      <c r="F87" s="52"/>
      <c r="G87" s="3"/>
      <c r="H87" s="3"/>
      <c r="I87" s="60" t="str">
        <f t="shared" si="23"/>
        <v/>
      </c>
      <c r="J87" s="46" t="str">
        <f t="shared" si="0"/>
        <v/>
      </c>
      <c r="K87" s="46" t="str">
        <f t="shared" si="36"/>
        <v/>
      </c>
      <c r="L87" s="46" t="str">
        <f t="shared" si="37"/>
        <v/>
      </c>
      <c r="M87" s="46">
        <f>IF(OR(BA87&lt;&gt;1,AB87&lt;&gt;""),"",(SUMIF($A$9:$A$108,A87,$W$9:$W$108)-SUMIF($A$9:$A$108,A87,$AF$9:$AF$108))-IF(P87="",0,P87))</f>
      </c>
      <c r="N87" s="46">
        <f>IF(OR(BA87&lt;&gt;1,AB87&lt;&gt;"",SUMIF($A$9:$A$108,A87,$AF$9:$AF$108)=0),"",SUMIF($A$9:$A$108,A87,$AF$9:$AF$108)-IF(Q87="",0,Q87))</f>
      </c>
      <c r="O87" s="46">
        <f>IF(OR(BA87&lt;&gt;1,AB87&lt;&gt;""),"",IF(SUMIF($A$9:$A$108,A87,$W$9:$W$108)&gt;$AZ$31,SUMIF($A$9:$A$108,A87,$W$9:$W$108)-$AZ$31,""))</f>
      </c>
      <c r="P87" s="46">
        <f>IF(OR(BA87&lt;&gt;1,AB87&lt;&gt;""),"",IF((SUMIF($A$9:$A$108,A87,$W$9:$W$108)-SUMIF($A$9:$A$108,A87,$AF$9:$AF$108))&gt;$AZ$31,(SUMIF($A$9:$A$108,A87,$W$9:$W$108)-SUMIF($A$9:$A$108,A87,$AF$9:$AF$108))-$AZ$31,""))</f>
      </c>
      <c r="Q87" s="46">
        <f>IF(OR(BA87&lt;&gt;1,AB87&lt;&gt;"",O87=""),"",IF(O87&gt;SUMIF($A$9:$A$108,A87,$AF$9:$AF$108),SUMIF($A$9:$A$108,A87,$AF$9:$AF$108),O87))</f>
      </c>
      <c r="R87" s="46">
        <f>IF(OR(BA87&lt;&gt;1,AB87=""),"",(SUMIF($A$9:$A$108,A87,$W$9:$W$108)-SUMIF($A$9:$A$108,A87,$AF$9:$AF$108))-IF(U87="",0,U87))</f>
      </c>
      <c r="S87" s="46">
        <f>IF(OR(BA87&lt;&gt;1,AB87="",SUMIF($A$9:$A$108,A87,$AF$9:$AF$108)=0),"",SUMIF($A$9:$A$108,A87,$AF$9:$AF$108)-IF(V87="",0,V87))</f>
      </c>
      <c r="T87" s="46">
        <f>IF(OR(BA87&lt;&gt;1,AB87=""),"",IF(SUMIF($A$9:$A$108,A87,$W$9:$W$108)&gt;$AZ$31,SUMIF($A$9:$A$108,A87,$W$9:$W$108)-$AZ$31,""))</f>
      </c>
      <c r="U87" s="46">
        <f>IF(OR(BA87&lt;&gt;1,AB87=""),"",IF((SUMIF($A$9:$A$108,A87,$W$9:$W$108)-SUMIF($A$9:$A$108,A87,$AF$9:$AF$108))&gt;$AZ$31,(SUMIF($A$9:$A$108,A87,$W$9:$W$108)-SUMIF($A$9:$A$108,A87,$AF$9:$AF$108))-$AZ$31,""))</f>
      </c>
      <c r="V87" s="46">
        <f>IF(OR(BA87&lt;&gt;1,AB87="",T87=""),"",IF(T87&gt;SUMIF($A$9:$A$108,A87,$AF$9:$AF$108),SUMIF($A$9:$A$108,A87,$AF$9:$AF$108),T87))</f>
      </c>
      <c r="W87" s="46" t="str">
        <f t="shared" si="8"/>
        <v/>
      </c>
      <c r="X87" s="27"/>
      <c r="Y87" s="46" t="str">
        <f t="shared" si="28"/>
        <v/>
      </c>
      <c r="Z87" s="46" t="str">
        <f t="shared" si="9"/>
        <v/>
      </c>
      <c r="AA87" s="46" t="str">
        <f t="shared" si="10"/>
        <v/>
      </c>
      <c r="AB87" s="46" t="str">
        <f t="shared" si="29"/>
        <v/>
      </c>
      <c r="AC87" s="46" t="str">
        <f t="shared" si="11"/>
        <v/>
      </c>
      <c r="AD87" s="46" t="str">
        <f t="shared" si="12"/>
        <v/>
      </c>
      <c r="AE87" s="46" t="str">
        <f t="shared" si="30"/>
        <v/>
      </c>
      <c r="AF87" s="46" t="str">
        <f t="shared" si="31"/>
        <v/>
      </c>
      <c r="AG87" s="34" t="str">
        <f t="shared" si="13"/>
        <v/>
      </c>
      <c r="AH87" s="34" t="str">
        <f t="shared" si="14"/>
        <v/>
      </c>
      <c r="AI87" s="34" t="str">
        <f t="shared" si="15"/>
        <v/>
      </c>
      <c r="AJ87" s="34" t="str">
        <f t="shared" si="32"/>
        <v/>
      </c>
      <c r="AK87" s="34" t="str">
        <f t="shared" si="33"/>
        <v/>
      </c>
      <c r="AL87" s="34" t="str">
        <f t="shared" si="16"/>
        <v/>
      </c>
      <c r="AM87" s="34" t="str">
        <f t="shared" si="17"/>
        <v/>
      </c>
      <c r="AN87" s="34" t="str">
        <f t="shared" si="18"/>
        <v/>
      </c>
      <c r="AO87" s="34" t="str">
        <f t="shared" si="19"/>
        <v/>
      </c>
      <c r="AP87" s="34" t="str">
        <f t="shared" si="20"/>
        <v/>
      </c>
      <c r="AQ87" s="34" t="str">
        <f t="shared" si="21"/>
        <v/>
      </c>
      <c r="AR87" s="34" t="str">
        <f t="shared" si="22"/>
        <v/>
      </c>
      <c r="AS87" s="34" t="str">
        <f t="shared" si="34"/>
        <v/>
      </c>
      <c r="AT87" s="23"/>
      <c r="AZ87" s="35"/>
      <c r="BA87" s="0">
        <f>IF(OR(A87="",NOT(ISNUMBER(W87))),0,IF(COUNTIFS($A$9:A87,A87,$W$9:W87,"&gt;=0")=1,1,0))</f>
      </c>
    </row>
    <row r="88" spans="1:53" x14ac:dyDescent="0.15">
      <c r="A88" s="26"/>
      <c r="B88" s="1"/>
      <c r="C88" s="6"/>
      <c r="D88" s="7"/>
      <c r="E88" s="7"/>
      <c r="F88" s="52"/>
      <c r="G88" s="3"/>
      <c r="H88" s="3"/>
      <c r="I88" s="60" t="str">
        <f t="shared" si="23"/>
        <v/>
      </c>
      <c r="J88" s="46" t="str">
        <f t="shared" si="0"/>
        <v/>
      </c>
      <c r="K88" s="46" t="str">
        <f t="shared" si="36"/>
        <v/>
      </c>
      <c r="L88" s="46" t="str">
        <f t="shared" si="37"/>
        <v/>
      </c>
      <c r="M88" s="46">
        <f>IF(OR(BA88&lt;&gt;1,AB88&lt;&gt;""),"",(SUMIF($A$9:$A$108,A88,$W$9:$W$108)-SUMIF($A$9:$A$108,A88,$AF$9:$AF$108))-IF(P88="",0,P88))</f>
      </c>
      <c r="N88" s="46">
        <f>IF(OR(BA88&lt;&gt;1,AB88&lt;&gt;"",SUMIF($A$9:$A$108,A88,$AF$9:$AF$108)=0),"",SUMIF($A$9:$A$108,A88,$AF$9:$AF$108)-IF(Q88="",0,Q88))</f>
      </c>
      <c r="O88" s="46">
        <f>IF(OR(BA88&lt;&gt;1,AB88&lt;&gt;""),"",IF(SUMIF($A$9:$A$108,A88,$W$9:$W$108)&gt;$AZ$31,SUMIF($A$9:$A$108,A88,$W$9:$W$108)-$AZ$31,""))</f>
      </c>
      <c r="P88" s="46">
        <f>IF(OR(BA88&lt;&gt;1,AB88&lt;&gt;""),"",IF((SUMIF($A$9:$A$108,A88,$W$9:$W$108)-SUMIF($A$9:$A$108,A88,$AF$9:$AF$108))&gt;$AZ$31,(SUMIF($A$9:$A$108,A88,$W$9:$W$108)-SUMIF($A$9:$A$108,A88,$AF$9:$AF$108))-$AZ$31,""))</f>
      </c>
      <c r="Q88" s="46">
        <f>IF(OR(BA88&lt;&gt;1,AB88&lt;&gt;"",O88=""),"",IF(O88&gt;SUMIF($A$9:$A$108,A88,$AF$9:$AF$108),SUMIF($A$9:$A$108,A88,$AF$9:$AF$108),O88))</f>
      </c>
      <c r="R88" s="46">
        <f>IF(OR(BA88&lt;&gt;1,AB88=""),"",(SUMIF($A$9:$A$108,A88,$W$9:$W$108)-SUMIF($A$9:$A$108,A88,$AF$9:$AF$108))-IF(U88="",0,U88))</f>
      </c>
      <c r="S88" s="46">
        <f>IF(OR(BA88&lt;&gt;1,AB88="",SUMIF($A$9:$A$108,A88,$AF$9:$AF$108)=0),"",SUMIF($A$9:$A$108,A88,$AF$9:$AF$108)-IF(V88="",0,V88))</f>
      </c>
      <c r="T88" s="46">
        <f>IF(OR(BA88&lt;&gt;1,AB88=""),"",IF(SUMIF($A$9:$A$108,A88,$W$9:$W$108)&gt;$AZ$31,SUMIF($A$9:$A$108,A88,$W$9:$W$108)-$AZ$31,""))</f>
      </c>
      <c r="U88" s="46">
        <f>IF(OR(BA88&lt;&gt;1,AB88=""),"",IF((SUMIF($A$9:$A$108,A88,$W$9:$W$108)-SUMIF($A$9:$A$108,A88,$AF$9:$AF$108))&gt;$AZ$31,(SUMIF($A$9:$A$108,A88,$W$9:$W$108)-SUMIF($A$9:$A$108,A88,$AF$9:$AF$108))-$AZ$31,""))</f>
      </c>
      <c r="V88" s="46">
        <f>IF(OR(BA88&lt;&gt;1,AB88="",T88=""),"",IF(T88&gt;SUMIF($A$9:$A$108,A88,$AF$9:$AF$108),SUMIF($A$9:$A$108,A88,$AF$9:$AF$108),T88))</f>
      </c>
      <c r="W88" s="46" t="str">
        <f t="shared" si="8"/>
        <v/>
      </c>
      <c r="X88" s="27"/>
      <c r="Y88" s="46" t="str">
        <f t="shared" si="28"/>
        <v/>
      </c>
      <c r="Z88" s="46" t="str">
        <f t="shared" si="9"/>
        <v/>
      </c>
      <c r="AA88" s="46" t="str">
        <f t="shared" si="10"/>
        <v/>
      </c>
      <c r="AB88" s="46" t="str">
        <f t="shared" si="29"/>
        <v/>
      </c>
      <c r="AC88" s="46" t="str">
        <f t="shared" si="11"/>
        <v/>
      </c>
      <c r="AD88" s="46" t="str">
        <f t="shared" si="12"/>
        <v/>
      </c>
      <c r="AE88" s="46" t="str">
        <f t="shared" si="30"/>
        <v/>
      </c>
      <c r="AF88" s="46" t="str">
        <f t="shared" si="31"/>
        <v/>
      </c>
      <c r="AG88" s="34" t="str">
        <f t="shared" si="13"/>
        <v/>
      </c>
      <c r="AH88" s="34" t="str">
        <f t="shared" si="14"/>
        <v/>
      </c>
      <c r="AI88" s="34" t="str">
        <f t="shared" si="15"/>
        <v/>
      </c>
      <c r="AJ88" s="34" t="str">
        <f t="shared" si="32"/>
        <v/>
      </c>
      <c r="AK88" s="34" t="str">
        <f t="shared" si="33"/>
        <v/>
      </c>
      <c r="AL88" s="34" t="str">
        <f t="shared" si="16"/>
        <v/>
      </c>
      <c r="AM88" s="34" t="str">
        <f t="shared" si="17"/>
        <v/>
      </c>
      <c r="AN88" s="34" t="str">
        <f t="shared" si="18"/>
        <v/>
      </c>
      <c r="AO88" s="34" t="str">
        <f t="shared" si="19"/>
        <v/>
      </c>
      <c r="AP88" s="34" t="str">
        <f t="shared" si="20"/>
        <v/>
      </c>
      <c r="AQ88" s="34" t="str">
        <f t="shared" si="21"/>
        <v/>
      </c>
      <c r="AR88" s="34" t="str">
        <f t="shared" si="22"/>
        <v/>
      </c>
      <c r="AS88" s="34" t="str">
        <f t="shared" si="34"/>
        <v/>
      </c>
      <c r="AT88" s="23"/>
      <c r="AZ88" s="35"/>
      <c r="BA88" s="0">
        <f>IF(OR(A88="",NOT(ISNUMBER(W88))),0,IF(COUNTIFS($A$9:A88,A88,$W$9:W88,"&gt;=0")=1,1,0))</f>
      </c>
    </row>
    <row r="89" spans="1:53" x14ac:dyDescent="0.15">
      <c r="A89" s="26"/>
      <c r="B89" s="1"/>
      <c r="C89" s="6"/>
      <c r="D89" s="7"/>
      <c r="E89" s="7"/>
      <c r="F89" s="52"/>
      <c r="G89" s="3"/>
      <c r="H89" s="3"/>
      <c r="I89" s="60" t="str">
        <f t="shared" si="23"/>
        <v/>
      </c>
      <c r="J89" s="46" t="str">
        <f t="shared" si="0"/>
        <v/>
      </c>
      <c r="K89" s="46" t="str">
        <f t="shared" si="36"/>
        <v/>
      </c>
      <c r="L89" s="46" t="str">
        <f t="shared" si="37"/>
        <v/>
      </c>
      <c r="M89" s="46">
        <f>IF(OR(BA89&lt;&gt;1,AB89&lt;&gt;""),"",(SUMIF($A$9:$A$108,A89,$W$9:$W$108)-SUMIF($A$9:$A$108,A89,$AF$9:$AF$108))-IF(P89="",0,P89))</f>
      </c>
      <c r="N89" s="46">
        <f>IF(OR(BA89&lt;&gt;1,AB89&lt;&gt;"",SUMIF($A$9:$A$108,A89,$AF$9:$AF$108)=0),"",SUMIF($A$9:$A$108,A89,$AF$9:$AF$108)-IF(Q89="",0,Q89))</f>
      </c>
      <c r="O89" s="46">
        <f>IF(OR(BA89&lt;&gt;1,AB89&lt;&gt;""),"",IF(SUMIF($A$9:$A$108,A89,$W$9:$W$108)&gt;$AZ$31,SUMIF($A$9:$A$108,A89,$W$9:$W$108)-$AZ$31,""))</f>
      </c>
      <c r="P89" s="46">
        <f>IF(OR(BA89&lt;&gt;1,AB89&lt;&gt;""),"",IF((SUMIF($A$9:$A$108,A89,$W$9:$W$108)-SUMIF($A$9:$A$108,A89,$AF$9:$AF$108))&gt;$AZ$31,(SUMIF($A$9:$A$108,A89,$W$9:$W$108)-SUMIF($A$9:$A$108,A89,$AF$9:$AF$108))-$AZ$31,""))</f>
      </c>
      <c r="Q89" s="46">
        <f>IF(OR(BA89&lt;&gt;1,AB89&lt;&gt;"",O89=""),"",IF(O89&gt;SUMIF($A$9:$A$108,A89,$AF$9:$AF$108),SUMIF($A$9:$A$108,A89,$AF$9:$AF$108),O89))</f>
      </c>
      <c r="R89" s="46">
        <f>IF(OR(BA89&lt;&gt;1,AB89=""),"",(SUMIF($A$9:$A$108,A89,$W$9:$W$108)-SUMIF($A$9:$A$108,A89,$AF$9:$AF$108))-IF(U89="",0,U89))</f>
      </c>
      <c r="S89" s="46">
        <f>IF(OR(BA89&lt;&gt;1,AB89="",SUMIF($A$9:$A$108,A89,$AF$9:$AF$108)=0),"",SUMIF($A$9:$A$108,A89,$AF$9:$AF$108)-IF(V89="",0,V89))</f>
      </c>
      <c r="T89" s="46">
        <f>IF(OR(BA89&lt;&gt;1,AB89=""),"",IF(SUMIF($A$9:$A$108,A89,$W$9:$W$108)&gt;$AZ$31,SUMIF($A$9:$A$108,A89,$W$9:$W$108)-$AZ$31,""))</f>
      </c>
      <c r="U89" s="46">
        <f>IF(OR(BA89&lt;&gt;1,AB89=""),"",IF((SUMIF($A$9:$A$108,A89,$W$9:$W$108)-SUMIF($A$9:$A$108,A89,$AF$9:$AF$108))&gt;$AZ$31,(SUMIF($A$9:$A$108,A89,$W$9:$W$108)-SUMIF($A$9:$A$108,A89,$AF$9:$AF$108))-$AZ$31,""))</f>
      </c>
      <c r="V89" s="46">
        <f>IF(OR(BA89&lt;&gt;1,AB89="",T89=""),"",IF(T89&gt;SUMIF($A$9:$A$108,A89,$AF$9:$AF$108),SUMIF($A$9:$A$108,A89,$AF$9:$AF$108),T89))</f>
      </c>
      <c r="W89" s="46" t="str">
        <f t="shared" si="8"/>
        <v/>
      </c>
      <c r="X89" s="27"/>
      <c r="Y89" s="46" t="str">
        <f t="shared" si="28"/>
        <v/>
      </c>
      <c r="Z89" s="46" t="str">
        <f t="shared" si="9"/>
        <v/>
      </c>
      <c r="AA89" s="46" t="str">
        <f t="shared" si="10"/>
        <v/>
      </c>
      <c r="AB89" s="46" t="str">
        <f t="shared" si="29"/>
        <v/>
      </c>
      <c r="AC89" s="46" t="str">
        <f t="shared" si="11"/>
        <v/>
      </c>
      <c r="AD89" s="46" t="str">
        <f t="shared" si="12"/>
        <v/>
      </c>
      <c r="AE89" s="46" t="str">
        <f t="shared" si="30"/>
        <v/>
      </c>
      <c r="AF89" s="46" t="str">
        <f t="shared" si="31"/>
        <v/>
      </c>
      <c r="AG89" s="34" t="str">
        <f t="shared" si="13"/>
        <v/>
      </c>
      <c r="AH89" s="34" t="str">
        <f t="shared" si="14"/>
        <v/>
      </c>
      <c r="AI89" s="34" t="str">
        <f t="shared" si="15"/>
        <v/>
      </c>
      <c r="AJ89" s="34" t="str">
        <f t="shared" si="32"/>
        <v/>
      </c>
      <c r="AK89" s="34" t="str">
        <f t="shared" si="33"/>
        <v/>
      </c>
      <c r="AL89" s="34" t="str">
        <f t="shared" si="16"/>
        <v/>
      </c>
      <c r="AM89" s="34" t="str">
        <f t="shared" si="17"/>
        <v/>
      </c>
      <c r="AN89" s="34" t="str">
        <f t="shared" si="18"/>
        <v/>
      </c>
      <c r="AO89" s="34" t="str">
        <f t="shared" si="19"/>
        <v/>
      </c>
      <c r="AP89" s="34" t="str">
        <f t="shared" si="20"/>
        <v/>
      </c>
      <c r="AQ89" s="34" t="str">
        <f t="shared" si="21"/>
        <v/>
      </c>
      <c r="AR89" s="34" t="str">
        <f t="shared" si="22"/>
        <v/>
      </c>
      <c r="AS89" s="34" t="str">
        <f t="shared" si="34"/>
        <v/>
      </c>
      <c r="AT89" s="23"/>
      <c r="AZ89" s="35"/>
      <c r="BA89" s="0">
        <f>IF(OR(A89="",NOT(ISNUMBER(W89))),0,IF(COUNTIFS($A$9:A89,A89,$W$9:W89,"&gt;=0")=1,1,0))</f>
      </c>
    </row>
    <row r="90" spans="1:53" x14ac:dyDescent="0.15">
      <c r="A90" s="26"/>
      <c r="B90" s="1"/>
      <c r="C90" s="6"/>
      <c r="D90" s="7"/>
      <c r="E90" s="7"/>
      <c r="F90" s="52"/>
      <c r="G90" s="3"/>
      <c r="H90" s="3"/>
      <c r="I90" s="60" t="str">
        <f t="shared" si="23"/>
        <v/>
      </c>
      <c r="J90" s="46" t="str">
        <f t="shared" si="0"/>
        <v/>
      </c>
      <c r="K90" s="46" t="str">
        <f t="shared" si="36"/>
        <v/>
      </c>
      <c r="L90" s="46" t="str">
        <f t="shared" si="37"/>
        <v/>
      </c>
      <c r="M90" s="46">
        <f>IF(OR(BA90&lt;&gt;1,AB90&lt;&gt;""),"",(SUMIF($A$9:$A$108,A90,$W$9:$W$108)-SUMIF($A$9:$A$108,A90,$AF$9:$AF$108))-IF(P90="",0,P90))</f>
      </c>
      <c r="N90" s="46">
        <f>IF(OR(BA90&lt;&gt;1,AB90&lt;&gt;"",SUMIF($A$9:$A$108,A90,$AF$9:$AF$108)=0),"",SUMIF($A$9:$A$108,A90,$AF$9:$AF$108)-IF(Q90="",0,Q90))</f>
      </c>
      <c r="O90" s="46">
        <f>IF(OR(BA90&lt;&gt;1,AB90&lt;&gt;""),"",IF(SUMIF($A$9:$A$108,A90,$W$9:$W$108)&gt;$AZ$31,SUMIF($A$9:$A$108,A90,$W$9:$W$108)-$AZ$31,""))</f>
      </c>
      <c r="P90" s="46">
        <f>IF(OR(BA90&lt;&gt;1,AB90&lt;&gt;""),"",IF((SUMIF($A$9:$A$108,A90,$W$9:$W$108)-SUMIF($A$9:$A$108,A90,$AF$9:$AF$108))&gt;$AZ$31,(SUMIF($A$9:$A$108,A90,$W$9:$W$108)-SUMIF($A$9:$A$108,A90,$AF$9:$AF$108))-$AZ$31,""))</f>
      </c>
      <c r="Q90" s="46">
        <f>IF(OR(BA90&lt;&gt;1,AB90&lt;&gt;"",O90=""),"",IF(O90&gt;SUMIF($A$9:$A$108,A90,$AF$9:$AF$108),SUMIF($A$9:$A$108,A90,$AF$9:$AF$108),O90))</f>
      </c>
      <c r="R90" s="46">
        <f>IF(OR(BA90&lt;&gt;1,AB90=""),"",(SUMIF($A$9:$A$108,A90,$W$9:$W$108)-SUMIF($A$9:$A$108,A90,$AF$9:$AF$108))-IF(U90="",0,U90))</f>
      </c>
      <c r="S90" s="46">
        <f>IF(OR(BA90&lt;&gt;1,AB90="",SUMIF($A$9:$A$108,A90,$AF$9:$AF$108)=0),"",SUMIF($A$9:$A$108,A90,$AF$9:$AF$108)-IF(V90="",0,V90))</f>
      </c>
      <c r="T90" s="46">
        <f>IF(OR(BA90&lt;&gt;1,AB90=""),"",IF(SUMIF($A$9:$A$108,A90,$W$9:$W$108)&gt;$AZ$31,SUMIF($A$9:$A$108,A90,$W$9:$W$108)-$AZ$31,""))</f>
      </c>
      <c r="U90" s="46">
        <f>IF(OR(BA90&lt;&gt;1,AB90=""),"",IF((SUMIF($A$9:$A$108,A90,$W$9:$W$108)-SUMIF($A$9:$A$108,A90,$AF$9:$AF$108))&gt;$AZ$31,(SUMIF($A$9:$A$108,A90,$W$9:$W$108)-SUMIF($A$9:$A$108,A90,$AF$9:$AF$108))-$AZ$31,""))</f>
      </c>
      <c r="V90" s="46">
        <f>IF(OR(BA90&lt;&gt;1,AB90="",T90=""),"",IF(T90&gt;SUMIF($A$9:$A$108,A90,$AF$9:$AF$108),SUMIF($A$9:$A$108,A90,$AF$9:$AF$108),T90))</f>
      </c>
      <c r="W90" s="46" t="str">
        <f t="shared" si="8"/>
        <v/>
      </c>
      <c r="X90" s="27"/>
      <c r="Y90" s="46" t="str">
        <f t="shared" si="28"/>
        <v/>
      </c>
      <c r="Z90" s="46" t="str">
        <f t="shared" si="9"/>
        <v/>
      </c>
      <c r="AA90" s="46" t="str">
        <f t="shared" si="10"/>
        <v/>
      </c>
      <c r="AB90" s="46" t="str">
        <f t="shared" si="29"/>
        <v/>
      </c>
      <c r="AC90" s="46" t="str">
        <f t="shared" si="11"/>
        <v/>
      </c>
      <c r="AD90" s="46" t="str">
        <f t="shared" si="12"/>
        <v/>
      </c>
      <c r="AE90" s="46" t="str">
        <f t="shared" si="30"/>
        <v/>
      </c>
      <c r="AF90" s="46" t="str">
        <f t="shared" si="31"/>
        <v/>
      </c>
      <c r="AG90" s="34" t="str">
        <f t="shared" si="13"/>
        <v/>
      </c>
      <c r="AH90" s="34" t="str">
        <f t="shared" si="14"/>
        <v/>
      </c>
      <c r="AI90" s="34" t="str">
        <f t="shared" si="15"/>
        <v/>
      </c>
      <c r="AJ90" s="34" t="str">
        <f t="shared" si="32"/>
        <v/>
      </c>
      <c r="AK90" s="34" t="str">
        <f t="shared" si="33"/>
        <v/>
      </c>
      <c r="AL90" s="34" t="str">
        <f t="shared" si="16"/>
        <v/>
      </c>
      <c r="AM90" s="34" t="str">
        <f t="shared" si="17"/>
        <v/>
      </c>
      <c r="AN90" s="34" t="str">
        <f t="shared" si="18"/>
        <v/>
      </c>
      <c r="AO90" s="34" t="str">
        <f t="shared" si="19"/>
        <v/>
      </c>
      <c r="AP90" s="34" t="str">
        <f t="shared" si="20"/>
        <v/>
      </c>
      <c r="AQ90" s="34" t="str">
        <f t="shared" si="21"/>
        <v/>
      </c>
      <c r="AR90" s="34" t="str">
        <f t="shared" si="22"/>
        <v/>
      </c>
      <c r="AS90" s="34" t="str">
        <f t="shared" si="34"/>
        <v/>
      </c>
      <c r="AT90" s="23"/>
      <c r="AZ90" s="35"/>
      <c r="BA90" s="0">
        <f>IF(OR(A90="",NOT(ISNUMBER(W90))),0,IF(COUNTIFS($A$9:A90,A90,$W$9:W90,"&gt;=0")=1,1,0))</f>
      </c>
    </row>
    <row r="91" spans="1:53" x14ac:dyDescent="0.15">
      <c r="A91" s="26"/>
      <c r="B91" s="1"/>
      <c r="C91" s="6"/>
      <c r="D91" s="7"/>
      <c r="E91" s="7"/>
      <c r="F91" s="52"/>
      <c r="G91" s="3"/>
      <c r="H91" s="3"/>
      <c r="I91" s="60" t="str">
        <f t="shared" si="23"/>
        <v/>
      </c>
      <c r="J91" s="46" t="str">
        <f t="shared" si="0"/>
        <v/>
      </c>
      <c r="K91" s="46" t="str">
        <f t="shared" si="36"/>
        <v/>
      </c>
      <c r="L91" s="46" t="str">
        <f t="shared" si="37"/>
        <v/>
      </c>
      <c r="M91" s="46">
        <f>IF(OR(BA91&lt;&gt;1,AB91&lt;&gt;""),"",(SUMIF($A$9:$A$108,A91,$W$9:$W$108)-SUMIF($A$9:$A$108,A91,$AF$9:$AF$108))-IF(P91="",0,P91))</f>
      </c>
      <c r="N91" s="46">
        <f>IF(OR(BA91&lt;&gt;1,AB91&lt;&gt;"",SUMIF($A$9:$A$108,A91,$AF$9:$AF$108)=0),"",SUMIF($A$9:$A$108,A91,$AF$9:$AF$108)-IF(Q91="",0,Q91))</f>
      </c>
      <c r="O91" s="46">
        <f>IF(OR(BA91&lt;&gt;1,AB91&lt;&gt;""),"",IF(SUMIF($A$9:$A$108,A91,$W$9:$W$108)&gt;$AZ$31,SUMIF($A$9:$A$108,A91,$W$9:$W$108)-$AZ$31,""))</f>
      </c>
      <c r="P91" s="46">
        <f>IF(OR(BA91&lt;&gt;1,AB91&lt;&gt;""),"",IF((SUMIF($A$9:$A$108,A91,$W$9:$W$108)-SUMIF($A$9:$A$108,A91,$AF$9:$AF$108))&gt;$AZ$31,(SUMIF($A$9:$A$108,A91,$W$9:$W$108)-SUMIF($A$9:$A$108,A91,$AF$9:$AF$108))-$AZ$31,""))</f>
      </c>
      <c r="Q91" s="46">
        <f>IF(OR(BA91&lt;&gt;1,AB91&lt;&gt;"",O91=""),"",IF(O91&gt;SUMIF($A$9:$A$108,A91,$AF$9:$AF$108),SUMIF($A$9:$A$108,A91,$AF$9:$AF$108),O91))</f>
      </c>
      <c r="R91" s="46">
        <f>IF(OR(BA91&lt;&gt;1,AB91=""),"",(SUMIF($A$9:$A$108,A91,$W$9:$W$108)-SUMIF($A$9:$A$108,A91,$AF$9:$AF$108))-IF(U91="",0,U91))</f>
      </c>
      <c r="S91" s="46">
        <f>IF(OR(BA91&lt;&gt;1,AB91="",SUMIF($A$9:$A$108,A91,$AF$9:$AF$108)=0),"",SUMIF($A$9:$A$108,A91,$AF$9:$AF$108)-IF(V91="",0,V91))</f>
      </c>
      <c r="T91" s="46">
        <f>IF(OR(BA91&lt;&gt;1,AB91=""),"",IF(SUMIF($A$9:$A$108,A91,$W$9:$W$108)&gt;$AZ$31,SUMIF($A$9:$A$108,A91,$W$9:$W$108)-$AZ$31,""))</f>
      </c>
      <c r="U91" s="46">
        <f>IF(OR(BA91&lt;&gt;1,AB91=""),"",IF((SUMIF($A$9:$A$108,A91,$W$9:$W$108)-SUMIF($A$9:$A$108,A91,$AF$9:$AF$108))&gt;$AZ$31,(SUMIF($A$9:$A$108,A91,$W$9:$W$108)-SUMIF($A$9:$A$108,A91,$AF$9:$AF$108))-$AZ$31,""))</f>
      </c>
      <c r="V91" s="46">
        <f>IF(OR(BA91&lt;&gt;1,AB91="",T91=""),"",IF(T91&gt;SUMIF($A$9:$A$108,A91,$AF$9:$AF$108),SUMIF($A$9:$A$108,A91,$AF$9:$AF$108),T91))</f>
      </c>
      <c r="W91" s="46" t="str">
        <f t="shared" si="8"/>
        <v/>
      </c>
      <c r="X91" s="27"/>
      <c r="Y91" s="46" t="str">
        <f t="shared" si="28"/>
        <v/>
      </c>
      <c r="Z91" s="46" t="str">
        <f t="shared" si="9"/>
        <v/>
      </c>
      <c r="AA91" s="46" t="str">
        <f t="shared" si="10"/>
        <v/>
      </c>
      <c r="AB91" s="46" t="str">
        <f t="shared" si="29"/>
        <v/>
      </c>
      <c r="AC91" s="46" t="str">
        <f t="shared" si="11"/>
        <v/>
      </c>
      <c r="AD91" s="46" t="str">
        <f t="shared" si="12"/>
        <v/>
      </c>
      <c r="AE91" s="46" t="str">
        <f t="shared" si="30"/>
        <v/>
      </c>
      <c r="AF91" s="46" t="str">
        <f t="shared" si="31"/>
        <v/>
      </c>
      <c r="AG91" s="34" t="str">
        <f t="shared" si="13"/>
        <v/>
      </c>
      <c r="AH91" s="34" t="str">
        <f t="shared" si="14"/>
        <v/>
      </c>
      <c r="AI91" s="34" t="str">
        <f t="shared" si="15"/>
        <v/>
      </c>
      <c r="AJ91" s="34" t="str">
        <f t="shared" si="32"/>
        <v/>
      </c>
      <c r="AK91" s="34" t="str">
        <f t="shared" si="33"/>
        <v/>
      </c>
      <c r="AL91" s="34" t="str">
        <f t="shared" si="16"/>
        <v/>
      </c>
      <c r="AM91" s="34" t="str">
        <f t="shared" si="17"/>
        <v/>
      </c>
      <c r="AN91" s="34" t="str">
        <f t="shared" si="18"/>
        <v/>
      </c>
      <c r="AO91" s="34" t="str">
        <f t="shared" si="19"/>
        <v/>
      </c>
      <c r="AP91" s="34" t="str">
        <f t="shared" si="20"/>
        <v/>
      </c>
      <c r="AQ91" s="34" t="str">
        <f t="shared" si="21"/>
        <v/>
      </c>
      <c r="AR91" s="34" t="str">
        <f t="shared" si="22"/>
        <v/>
      </c>
      <c r="AS91" s="34" t="str">
        <f t="shared" si="34"/>
        <v/>
      </c>
      <c r="AT91" s="23"/>
      <c r="AZ91" s="35"/>
      <c r="BA91" s="0">
        <f>IF(OR(A91="",NOT(ISNUMBER(W91))),0,IF(COUNTIFS($A$9:A91,A91,$W$9:W91,"&gt;=0")=1,1,0))</f>
      </c>
    </row>
    <row r="92" spans="1:53" x14ac:dyDescent="0.15">
      <c r="A92" s="26"/>
      <c r="B92" s="1"/>
      <c r="C92" s="6"/>
      <c r="D92" s="7"/>
      <c r="E92" s="7"/>
      <c r="F92" s="52"/>
      <c r="G92" s="3"/>
      <c r="H92" s="3"/>
      <c r="I92" s="60" t="str">
        <f t="shared" si="23"/>
        <v/>
      </c>
      <c r="J92" s="46" t="str">
        <f t="shared" si="0"/>
        <v/>
      </c>
      <c r="K92" s="46" t="str">
        <f t="shared" si="36"/>
        <v/>
      </c>
      <c r="L92" s="46" t="str">
        <f t="shared" si="37"/>
        <v/>
      </c>
      <c r="M92" s="46">
        <f>IF(OR(BA92&lt;&gt;1,AB92&lt;&gt;""),"",(SUMIF($A$9:$A$108,A92,$W$9:$W$108)-SUMIF($A$9:$A$108,A92,$AF$9:$AF$108))-IF(P92="",0,P92))</f>
      </c>
      <c r="N92" s="46">
        <f>IF(OR(BA92&lt;&gt;1,AB92&lt;&gt;"",SUMIF($A$9:$A$108,A92,$AF$9:$AF$108)=0),"",SUMIF($A$9:$A$108,A92,$AF$9:$AF$108)-IF(Q92="",0,Q92))</f>
      </c>
      <c r="O92" s="46">
        <f>IF(OR(BA92&lt;&gt;1,AB92&lt;&gt;""),"",IF(SUMIF($A$9:$A$108,A92,$W$9:$W$108)&gt;$AZ$31,SUMIF($A$9:$A$108,A92,$W$9:$W$108)-$AZ$31,""))</f>
      </c>
      <c r="P92" s="46">
        <f>IF(OR(BA92&lt;&gt;1,AB92&lt;&gt;""),"",IF((SUMIF($A$9:$A$108,A92,$W$9:$W$108)-SUMIF($A$9:$A$108,A92,$AF$9:$AF$108))&gt;$AZ$31,(SUMIF($A$9:$A$108,A92,$W$9:$W$108)-SUMIF($A$9:$A$108,A92,$AF$9:$AF$108))-$AZ$31,""))</f>
      </c>
      <c r="Q92" s="46">
        <f>IF(OR(BA92&lt;&gt;1,AB92&lt;&gt;"",O92=""),"",IF(O92&gt;SUMIF($A$9:$A$108,A92,$AF$9:$AF$108),SUMIF($A$9:$A$108,A92,$AF$9:$AF$108),O92))</f>
      </c>
      <c r="R92" s="46">
        <f>IF(OR(BA92&lt;&gt;1,AB92=""),"",(SUMIF($A$9:$A$108,A92,$W$9:$W$108)-SUMIF($A$9:$A$108,A92,$AF$9:$AF$108))-IF(U92="",0,U92))</f>
      </c>
      <c r="S92" s="46">
        <f>IF(OR(BA92&lt;&gt;1,AB92="",SUMIF($A$9:$A$108,A92,$AF$9:$AF$108)=0),"",SUMIF($A$9:$A$108,A92,$AF$9:$AF$108)-IF(V92="",0,V92))</f>
      </c>
      <c r="T92" s="46">
        <f>IF(OR(BA92&lt;&gt;1,AB92=""),"",IF(SUMIF($A$9:$A$108,A92,$W$9:$W$108)&gt;$AZ$31,SUMIF($A$9:$A$108,A92,$W$9:$W$108)-$AZ$31,""))</f>
      </c>
      <c r="U92" s="46">
        <f>IF(OR(BA92&lt;&gt;1,AB92=""),"",IF((SUMIF($A$9:$A$108,A92,$W$9:$W$108)-SUMIF($A$9:$A$108,A92,$AF$9:$AF$108))&gt;$AZ$31,(SUMIF($A$9:$A$108,A92,$W$9:$W$108)-SUMIF($A$9:$A$108,A92,$AF$9:$AF$108))-$AZ$31,""))</f>
      </c>
      <c r="V92" s="46">
        <f>IF(OR(BA92&lt;&gt;1,AB92="",T92=""),"",IF(T92&gt;SUMIF($A$9:$A$108,A92,$AF$9:$AF$108),SUMIF($A$9:$A$108,A92,$AF$9:$AF$108),T92))</f>
      </c>
      <c r="W92" s="46" t="str">
        <f t="shared" si="8"/>
        <v/>
      </c>
      <c r="X92" s="27"/>
      <c r="Y92" s="46" t="str">
        <f t="shared" si="28"/>
        <v/>
      </c>
      <c r="Z92" s="46" t="str">
        <f t="shared" si="9"/>
        <v/>
      </c>
      <c r="AA92" s="46" t="str">
        <f t="shared" si="10"/>
        <v/>
      </c>
      <c r="AB92" s="46" t="str">
        <f t="shared" si="29"/>
        <v/>
      </c>
      <c r="AC92" s="46" t="str">
        <f t="shared" si="11"/>
        <v/>
      </c>
      <c r="AD92" s="46" t="str">
        <f t="shared" si="12"/>
        <v/>
      </c>
      <c r="AE92" s="46" t="str">
        <f t="shared" si="30"/>
        <v/>
      </c>
      <c r="AF92" s="46" t="str">
        <f t="shared" si="31"/>
        <v/>
      </c>
      <c r="AG92" s="34" t="str">
        <f t="shared" si="13"/>
        <v/>
      </c>
      <c r="AH92" s="34" t="str">
        <f t="shared" si="14"/>
        <v/>
      </c>
      <c r="AI92" s="34" t="str">
        <f t="shared" si="15"/>
        <v/>
      </c>
      <c r="AJ92" s="34" t="str">
        <f t="shared" si="32"/>
        <v/>
      </c>
      <c r="AK92" s="34" t="str">
        <f t="shared" si="33"/>
        <v/>
      </c>
      <c r="AL92" s="34" t="str">
        <f t="shared" si="16"/>
        <v/>
      </c>
      <c r="AM92" s="34" t="str">
        <f t="shared" si="17"/>
        <v/>
      </c>
      <c r="AN92" s="34" t="str">
        <f t="shared" si="18"/>
        <v/>
      </c>
      <c r="AO92" s="34" t="str">
        <f t="shared" si="19"/>
        <v/>
      </c>
      <c r="AP92" s="34" t="str">
        <f t="shared" si="20"/>
        <v/>
      </c>
      <c r="AQ92" s="34" t="str">
        <f t="shared" si="21"/>
        <v/>
      </c>
      <c r="AR92" s="34" t="str">
        <f t="shared" si="22"/>
        <v/>
      </c>
      <c r="AS92" s="34" t="str">
        <f t="shared" si="34"/>
        <v/>
      </c>
      <c r="AT92" s="23"/>
      <c r="AZ92" s="35"/>
      <c r="BA92" s="0">
        <f>IF(OR(A92="",NOT(ISNUMBER(W92))),0,IF(COUNTIFS($A$9:A92,A92,$W$9:W92,"&gt;=0")=1,1,0))</f>
      </c>
    </row>
    <row r="93" spans="1:53" x14ac:dyDescent="0.15">
      <c r="A93" s="26"/>
      <c r="B93" s="1"/>
      <c r="C93" s="6"/>
      <c r="D93" s="7"/>
      <c r="E93" s="7"/>
      <c r="F93" s="52"/>
      <c r="G93" s="3"/>
      <c r="H93" s="3"/>
      <c r="I93" s="60" t="str">
        <f t="shared" si="23"/>
        <v/>
      </c>
      <c r="J93" s="46" t="str">
        <f t="shared" si="0"/>
        <v/>
      </c>
      <c r="K93" s="46" t="str">
        <f t="shared" si="36"/>
        <v/>
      </c>
      <c r="L93" s="46" t="str">
        <f t="shared" si="37"/>
        <v/>
      </c>
      <c r="M93" s="46">
        <f>IF(OR(BA93&lt;&gt;1,AB93&lt;&gt;""),"",(SUMIF($A$9:$A$108,A93,$W$9:$W$108)-SUMIF($A$9:$A$108,A93,$AF$9:$AF$108))-IF(P93="",0,P93))</f>
      </c>
      <c r="N93" s="46">
        <f>IF(OR(BA93&lt;&gt;1,AB93&lt;&gt;"",SUMIF($A$9:$A$108,A93,$AF$9:$AF$108)=0),"",SUMIF($A$9:$A$108,A93,$AF$9:$AF$108)-IF(Q93="",0,Q93))</f>
      </c>
      <c r="O93" s="46">
        <f>IF(OR(BA93&lt;&gt;1,AB93&lt;&gt;""),"",IF(SUMIF($A$9:$A$108,A93,$W$9:$W$108)&gt;$AZ$31,SUMIF($A$9:$A$108,A93,$W$9:$W$108)-$AZ$31,""))</f>
      </c>
      <c r="P93" s="46">
        <f>IF(OR(BA93&lt;&gt;1,AB93&lt;&gt;""),"",IF((SUMIF($A$9:$A$108,A93,$W$9:$W$108)-SUMIF($A$9:$A$108,A93,$AF$9:$AF$108))&gt;$AZ$31,(SUMIF($A$9:$A$108,A93,$W$9:$W$108)-SUMIF($A$9:$A$108,A93,$AF$9:$AF$108))-$AZ$31,""))</f>
      </c>
      <c r="Q93" s="46">
        <f>IF(OR(BA93&lt;&gt;1,AB93&lt;&gt;"",O93=""),"",IF(O93&gt;SUMIF($A$9:$A$108,A93,$AF$9:$AF$108),SUMIF($A$9:$A$108,A93,$AF$9:$AF$108),O93))</f>
      </c>
      <c r="R93" s="46">
        <f>IF(OR(BA93&lt;&gt;1,AB93=""),"",(SUMIF($A$9:$A$108,A93,$W$9:$W$108)-SUMIF($A$9:$A$108,A93,$AF$9:$AF$108))-IF(U93="",0,U93))</f>
      </c>
      <c r="S93" s="46">
        <f>IF(OR(BA93&lt;&gt;1,AB93="",SUMIF($A$9:$A$108,A93,$AF$9:$AF$108)=0),"",SUMIF($A$9:$A$108,A93,$AF$9:$AF$108)-IF(V93="",0,V93))</f>
      </c>
      <c r="T93" s="46">
        <f>IF(OR(BA93&lt;&gt;1,AB93=""),"",IF(SUMIF($A$9:$A$108,A93,$W$9:$W$108)&gt;$AZ$31,SUMIF($A$9:$A$108,A93,$W$9:$W$108)-$AZ$31,""))</f>
      </c>
      <c r="U93" s="46">
        <f>IF(OR(BA93&lt;&gt;1,AB93=""),"",IF((SUMIF($A$9:$A$108,A93,$W$9:$W$108)-SUMIF($A$9:$A$108,A93,$AF$9:$AF$108))&gt;$AZ$31,(SUMIF($A$9:$A$108,A93,$W$9:$W$108)-SUMIF($A$9:$A$108,A93,$AF$9:$AF$108))-$AZ$31,""))</f>
      </c>
      <c r="V93" s="46">
        <f>IF(OR(BA93&lt;&gt;1,AB93="",T93=""),"",IF(T93&gt;SUMIF($A$9:$A$108,A93,$AF$9:$AF$108),SUMIF($A$9:$A$108,A93,$AF$9:$AF$108),T93))</f>
      </c>
      <c r="W93" s="46" t="str">
        <f t="shared" si="8"/>
        <v/>
      </c>
      <c r="X93" s="27"/>
      <c r="Y93" s="46" t="str">
        <f t="shared" si="28"/>
        <v/>
      </c>
      <c r="Z93" s="46" t="str">
        <f t="shared" si="9"/>
        <v/>
      </c>
      <c r="AA93" s="46" t="str">
        <f t="shared" si="10"/>
        <v/>
      </c>
      <c r="AB93" s="46" t="str">
        <f t="shared" si="29"/>
        <v/>
      </c>
      <c r="AC93" s="46" t="str">
        <f t="shared" si="11"/>
        <v/>
      </c>
      <c r="AD93" s="46" t="str">
        <f t="shared" si="12"/>
        <v/>
      </c>
      <c r="AE93" s="46" t="str">
        <f t="shared" si="30"/>
        <v/>
      </c>
      <c r="AF93" s="46" t="str">
        <f t="shared" si="31"/>
        <v/>
      </c>
      <c r="AG93" s="34" t="str">
        <f t="shared" si="13"/>
        <v/>
      </c>
      <c r="AH93" s="34" t="str">
        <f t="shared" si="14"/>
        <v/>
      </c>
      <c r="AI93" s="34" t="str">
        <f t="shared" si="15"/>
        <v/>
      </c>
      <c r="AJ93" s="34" t="str">
        <f t="shared" si="32"/>
        <v/>
      </c>
      <c r="AK93" s="34" t="str">
        <f t="shared" si="33"/>
        <v/>
      </c>
      <c r="AL93" s="34" t="str">
        <f t="shared" si="16"/>
        <v/>
      </c>
      <c r="AM93" s="34" t="str">
        <f t="shared" si="17"/>
        <v/>
      </c>
      <c r="AN93" s="34" t="str">
        <f t="shared" si="18"/>
        <v/>
      </c>
      <c r="AO93" s="34" t="str">
        <f t="shared" si="19"/>
        <v/>
      </c>
      <c r="AP93" s="34" t="str">
        <f t="shared" si="20"/>
        <v/>
      </c>
      <c r="AQ93" s="34" t="str">
        <f t="shared" si="21"/>
        <v/>
      </c>
      <c r="AR93" s="34" t="str">
        <f t="shared" si="22"/>
        <v/>
      </c>
      <c r="AS93" s="34" t="str">
        <f t="shared" si="34"/>
        <v/>
      </c>
      <c r="AT93" s="23"/>
      <c r="AZ93" s="35"/>
      <c r="BA93" s="0">
        <f>IF(OR(A93="",NOT(ISNUMBER(W93))),0,IF(COUNTIFS($A$9:A93,A93,$W$9:W93,"&gt;=0")=1,1,0))</f>
      </c>
    </row>
    <row r="94" spans="1:53" x14ac:dyDescent="0.15">
      <c r="A94" s="26"/>
      <c r="B94" s="1"/>
      <c r="C94" s="6"/>
      <c r="D94" s="7"/>
      <c r="E94" s="7"/>
      <c r="F94" s="52"/>
      <c r="G94" s="3"/>
      <c r="H94" s="3"/>
      <c r="I94" s="60" t="str">
        <f t="shared" si="23"/>
        <v/>
      </c>
      <c r="J94" s="46" t="str">
        <f t="shared" si="0"/>
        <v/>
      </c>
      <c r="K94" s="46" t="str">
        <f t="shared" si="36"/>
        <v/>
      </c>
      <c r="L94" s="46" t="str">
        <f t="shared" si="37"/>
        <v/>
      </c>
      <c r="M94" s="46">
        <f>IF(OR(BA94&lt;&gt;1,AB94&lt;&gt;""),"",(SUMIF($A$9:$A$108,A94,$W$9:$W$108)-SUMIF($A$9:$A$108,A94,$AF$9:$AF$108))-IF(P94="",0,P94))</f>
      </c>
      <c r="N94" s="46">
        <f>IF(OR(BA94&lt;&gt;1,AB94&lt;&gt;"",SUMIF($A$9:$A$108,A94,$AF$9:$AF$108)=0),"",SUMIF($A$9:$A$108,A94,$AF$9:$AF$108)-IF(Q94="",0,Q94))</f>
      </c>
      <c r="O94" s="46">
        <f>IF(OR(BA94&lt;&gt;1,AB94&lt;&gt;""),"",IF(SUMIF($A$9:$A$108,A94,$W$9:$W$108)&gt;$AZ$31,SUMIF($A$9:$A$108,A94,$W$9:$W$108)-$AZ$31,""))</f>
      </c>
      <c r="P94" s="46">
        <f>IF(OR(BA94&lt;&gt;1,AB94&lt;&gt;""),"",IF((SUMIF($A$9:$A$108,A94,$W$9:$W$108)-SUMIF($A$9:$A$108,A94,$AF$9:$AF$108))&gt;$AZ$31,(SUMIF($A$9:$A$108,A94,$W$9:$W$108)-SUMIF($A$9:$A$108,A94,$AF$9:$AF$108))-$AZ$31,""))</f>
      </c>
      <c r="Q94" s="46">
        <f>IF(OR(BA94&lt;&gt;1,AB94&lt;&gt;"",O94=""),"",IF(O94&gt;SUMIF($A$9:$A$108,A94,$AF$9:$AF$108),SUMIF($A$9:$A$108,A94,$AF$9:$AF$108),O94))</f>
      </c>
      <c r="R94" s="46">
        <f>IF(OR(BA94&lt;&gt;1,AB94=""),"",(SUMIF($A$9:$A$108,A94,$W$9:$W$108)-SUMIF($A$9:$A$108,A94,$AF$9:$AF$108))-IF(U94="",0,U94))</f>
      </c>
      <c r="S94" s="46">
        <f>IF(OR(BA94&lt;&gt;1,AB94="",SUMIF($A$9:$A$108,A94,$AF$9:$AF$108)=0),"",SUMIF($A$9:$A$108,A94,$AF$9:$AF$108)-IF(V94="",0,V94))</f>
      </c>
      <c r="T94" s="46">
        <f>IF(OR(BA94&lt;&gt;1,AB94=""),"",IF(SUMIF($A$9:$A$108,A94,$W$9:$W$108)&gt;$AZ$31,SUMIF($A$9:$A$108,A94,$W$9:$W$108)-$AZ$31,""))</f>
      </c>
      <c r="U94" s="46">
        <f>IF(OR(BA94&lt;&gt;1,AB94=""),"",IF((SUMIF($A$9:$A$108,A94,$W$9:$W$108)-SUMIF($A$9:$A$108,A94,$AF$9:$AF$108))&gt;$AZ$31,(SUMIF($A$9:$A$108,A94,$W$9:$W$108)-SUMIF($A$9:$A$108,A94,$AF$9:$AF$108))-$AZ$31,""))</f>
      </c>
      <c r="V94" s="46">
        <f>IF(OR(BA94&lt;&gt;1,AB94="",T94=""),"",IF(T94&gt;SUMIF($A$9:$A$108,A94,$AF$9:$AF$108),SUMIF($A$9:$A$108,A94,$AF$9:$AF$108),T94))</f>
      </c>
      <c r="W94" s="46" t="str">
        <f t="shared" si="8"/>
        <v/>
      </c>
      <c r="X94" s="27"/>
      <c r="Y94" s="46" t="str">
        <f t="shared" si="28"/>
        <v/>
      </c>
      <c r="Z94" s="46" t="str">
        <f t="shared" si="9"/>
        <v/>
      </c>
      <c r="AA94" s="46" t="str">
        <f t="shared" si="10"/>
        <v/>
      </c>
      <c r="AB94" s="46" t="str">
        <f t="shared" si="29"/>
        <v/>
      </c>
      <c r="AC94" s="46" t="str">
        <f t="shared" si="11"/>
        <v/>
      </c>
      <c r="AD94" s="46" t="str">
        <f t="shared" si="12"/>
        <v/>
      </c>
      <c r="AE94" s="46" t="str">
        <f t="shared" si="30"/>
        <v/>
      </c>
      <c r="AF94" s="46" t="str">
        <f t="shared" si="31"/>
        <v/>
      </c>
      <c r="AG94" s="34" t="str">
        <f t="shared" si="13"/>
        <v/>
      </c>
      <c r="AH94" s="34" t="str">
        <f t="shared" si="14"/>
        <v/>
      </c>
      <c r="AI94" s="34" t="str">
        <f t="shared" si="15"/>
        <v/>
      </c>
      <c r="AJ94" s="34" t="str">
        <f t="shared" si="32"/>
        <v/>
      </c>
      <c r="AK94" s="34" t="str">
        <f t="shared" si="33"/>
        <v/>
      </c>
      <c r="AL94" s="34" t="str">
        <f t="shared" si="16"/>
        <v/>
      </c>
      <c r="AM94" s="34" t="str">
        <f t="shared" si="17"/>
        <v/>
      </c>
      <c r="AN94" s="34" t="str">
        <f t="shared" si="18"/>
        <v/>
      </c>
      <c r="AO94" s="34" t="str">
        <f t="shared" si="19"/>
        <v/>
      </c>
      <c r="AP94" s="34" t="str">
        <f t="shared" si="20"/>
        <v/>
      </c>
      <c r="AQ94" s="34" t="str">
        <f t="shared" si="21"/>
        <v/>
      </c>
      <c r="AR94" s="34" t="str">
        <f t="shared" si="22"/>
        <v/>
      </c>
      <c r="AS94" s="34" t="str">
        <f t="shared" si="34"/>
        <v/>
      </c>
      <c r="AT94" s="23"/>
      <c r="AZ94" s="35"/>
      <c r="BA94" s="0">
        <f>IF(OR(A94="",NOT(ISNUMBER(W94))),0,IF(COUNTIFS($A$9:A94,A94,$W$9:W94,"&gt;=0")=1,1,0))</f>
      </c>
    </row>
    <row r="95" spans="1:53" x14ac:dyDescent="0.15">
      <c r="A95" s="26"/>
      <c r="B95" s="1"/>
      <c r="C95" s="6"/>
      <c r="D95" s="7"/>
      <c r="E95" s="7"/>
      <c r="F95" s="52"/>
      <c r="G95" s="3"/>
      <c r="H95" s="3"/>
      <c r="I95" s="60" t="str">
        <f t="shared" si="23"/>
        <v/>
      </c>
      <c r="J95" s="46" t="str">
        <f t="shared" si="0"/>
        <v/>
      </c>
      <c r="K95" s="46" t="str">
        <f t="shared" si="36"/>
        <v/>
      </c>
      <c r="L95" s="46" t="str">
        <f t="shared" si="37"/>
        <v/>
      </c>
      <c r="M95" s="46">
        <f>IF(OR(BA95&lt;&gt;1,AB95&lt;&gt;""),"",(SUMIF($A$9:$A$108,A95,$W$9:$W$108)-SUMIF($A$9:$A$108,A95,$AF$9:$AF$108))-IF(P95="",0,P95))</f>
      </c>
      <c r="N95" s="46">
        <f>IF(OR(BA95&lt;&gt;1,AB95&lt;&gt;"",SUMIF($A$9:$A$108,A95,$AF$9:$AF$108)=0),"",SUMIF($A$9:$A$108,A95,$AF$9:$AF$108)-IF(Q95="",0,Q95))</f>
      </c>
      <c r="O95" s="46">
        <f>IF(OR(BA95&lt;&gt;1,AB95&lt;&gt;""),"",IF(SUMIF($A$9:$A$108,A95,$W$9:$W$108)&gt;$AZ$31,SUMIF($A$9:$A$108,A95,$W$9:$W$108)-$AZ$31,""))</f>
      </c>
      <c r="P95" s="46">
        <f>IF(OR(BA95&lt;&gt;1,AB95&lt;&gt;""),"",IF((SUMIF($A$9:$A$108,A95,$W$9:$W$108)-SUMIF($A$9:$A$108,A95,$AF$9:$AF$108))&gt;$AZ$31,(SUMIF($A$9:$A$108,A95,$W$9:$W$108)-SUMIF($A$9:$A$108,A95,$AF$9:$AF$108))-$AZ$31,""))</f>
      </c>
      <c r="Q95" s="46">
        <f>IF(OR(BA95&lt;&gt;1,AB95&lt;&gt;"",O95=""),"",IF(O95&gt;SUMIF($A$9:$A$108,A95,$AF$9:$AF$108),SUMIF($A$9:$A$108,A95,$AF$9:$AF$108),O95))</f>
      </c>
      <c r="R95" s="46">
        <f>IF(OR(BA95&lt;&gt;1,AB95=""),"",(SUMIF($A$9:$A$108,A95,$W$9:$W$108)-SUMIF($A$9:$A$108,A95,$AF$9:$AF$108))-IF(U95="",0,U95))</f>
      </c>
      <c r="S95" s="46">
        <f>IF(OR(BA95&lt;&gt;1,AB95="",SUMIF($A$9:$A$108,A95,$AF$9:$AF$108)=0),"",SUMIF($A$9:$A$108,A95,$AF$9:$AF$108)-IF(V95="",0,V95))</f>
      </c>
      <c r="T95" s="46">
        <f>IF(OR(BA95&lt;&gt;1,AB95=""),"",IF(SUMIF($A$9:$A$108,A95,$W$9:$W$108)&gt;$AZ$31,SUMIF($A$9:$A$108,A95,$W$9:$W$108)-$AZ$31,""))</f>
      </c>
      <c r="U95" s="46">
        <f>IF(OR(BA95&lt;&gt;1,AB95=""),"",IF((SUMIF($A$9:$A$108,A95,$W$9:$W$108)-SUMIF($A$9:$A$108,A95,$AF$9:$AF$108))&gt;$AZ$31,(SUMIF($A$9:$A$108,A95,$W$9:$W$108)-SUMIF($A$9:$A$108,A95,$AF$9:$AF$108))-$AZ$31,""))</f>
      </c>
      <c r="V95" s="46">
        <f>IF(OR(BA95&lt;&gt;1,AB95="",T95=""),"",IF(T95&gt;SUMIF($A$9:$A$108,A95,$AF$9:$AF$108),SUMIF($A$9:$A$108,A95,$AF$9:$AF$108),T95))</f>
      </c>
      <c r="W95" s="46" t="str">
        <f t="shared" si="8"/>
        <v/>
      </c>
      <c r="X95" s="27"/>
      <c r="Y95" s="46" t="str">
        <f t="shared" si="28"/>
        <v/>
      </c>
      <c r="Z95" s="46" t="str">
        <f t="shared" si="9"/>
        <v/>
      </c>
      <c r="AA95" s="46" t="str">
        <f t="shared" si="10"/>
        <v/>
      </c>
      <c r="AB95" s="46" t="str">
        <f t="shared" si="29"/>
        <v/>
      </c>
      <c r="AC95" s="46" t="str">
        <f t="shared" si="11"/>
        <v/>
      </c>
      <c r="AD95" s="46" t="str">
        <f t="shared" si="12"/>
        <v/>
      </c>
      <c r="AE95" s="46" t="str">
        <f t="shared" si="30"/>
        <v/>
      </c>
      <c r="AF95" s="46" t="str">
        <f t="shared" si="31"/>
        <v/>
      </c>
      <c r="AG95" s="34" t="str">
        <f t="shared" si="13"/>
        <v/>
      </c>
      <c r="AH95" s="34" t="str">
        <f t="shared" si="14"/>
        <v/>
      </c>
      <c r="AI95" s="34" t="str">
        <f t="shared" si="15"/>
        <v/>
      </c>
      <c r="AJ95" s="34" t="str">
        <f t="shared" si="32"/>
        <v/>
      </c>
      <c r="AK95" s="34" t="str">
        <f t="shared" si="33"/>
        <v/>
      </c>
      <c r="AL95" s="34" t="str">
        <f t="shared" si="16"/>
        <v/>
      </c>
      <c r="AM95" s="34" t="str">
        <f t="shared" si="17"/>
        <v/>
      </c>
      <c r="AN95" s="34" t="str">
        <f t="shared" si="18"/>
        <v/>
      </c>
      <c r="AO95" s="34" t="str">
        <f t="shared" si="19"/>
        <v/>
      </c>
      <c r="AP95" s="34" t="str">
        <f t="shared" si="20"/>
        <v/>
      </c>
      <c r="AQ95" s="34" t="str">
        <f t="shared" si="21"/>
        <v/>
      </c>
      <c r="AR95" s="34" t="str">
        <f t="shared" si="22"/>
        <v/>
      </c>
      <c r="AS95" s="34" t="str">
        <f t="shared" si="34"/>
        <v/>
      </c>
      <c r="AT95" s="23"/>
      <c r="AZ95" s="35"/>
      <c r="BA95" s="0">
        <f>IF(OR(A95="",NOT(ISNUMBER(W95))),0,IF(COUNTIFS($A$9:A95,A95,$W$9:W95,"&gt;=0")=1,1,0))</f>
      </c>
    </row>
    <row r="96" spans="1:53" x14ac:dyDescent="0.15">
      <c r="A96" s="26"/>
      <c r="B96" s="1"/>
      <c r="C96" s="6"/>
      <c r="D96" s="7"/>
      <c r="E96" s="7"/>
      <c r="F96" s="52"/>
      <c r="G96" s="3"/>
      <c r="H96" s="3"/>
      <c r="I96" s="60" t="str">
        <f t="shared" si="23"/>
        <v/>
      </c>
      <c r="J96" s="46" t="str">
        <f t="shared" si="0"/>
        <v/>
      </c>
      <c r="K96" s="46" t="str">
        <f t="shared" si="36"/>
        <v/>
      </c>
      <c r="L96" s="46" t="str">
        <f t="shared" si="37"/>
        <v/>
      </c>
      <c r="M96" s="46">
        <f>IF(OR(BA96&lt;&gt;1,AB96&lt;&gt;""),"",(SUMIF($A$9:$A$108,A96,$W$9:$W$108)-SUMIF($A$9:$A$108,A96,$AF$9:$AF$108))-IF(P96="",0,P96))</f>
      </c>
      <c r="N96" s="46">
        <f>IF(OR(BA96&lt;&gt;1,AB96&lt;&gt;"",SUMIF($A$9:$A$108,A96,$AF$9:$AF$108)=0),"",SUMIF($A$9:$A$108,A96,$AF$9:$AF$108)-IF(Q96="",0,Q96))</f>
      </c>
      <c r="O96" s="46">
        <f>IF(OR(BA96&lt;&gt;1,AB96&lt;&gt;""),"",IF(SUMIF($A$9:$A$108,A96,$W$9:$W$108)&gt;$AZ$31,SUMIF($A$9:$A$108,A96,$W$9:$W$108)-$AZ$31,""))</f>
      </c>
      <c r="P96" s="46">
        <f>IF(OR(BA96&lt;&gt;1,AB96&lt;&gt;""),"",IF((SUMIF($A$9:$A$108,A96,$W$9:$W$108)-SUMIF($A$9:$A$108,A96,$AF$9:$AF$108))&gt;$AZ$31,(SUMIF($A$9:$A$108,A96,$W$9:$W$108)-SUMIF($A$9:$A$108,A96,$AF$9:$AF$108))-$AZ$31,""))</f>
      </c>
      <c r="Q96" s="46">
        <f>IF(OR(BA96&lt;&gt;1,AB96&lt;&gt;"",O96=""),"",IF(O96&gt;SUMIF($A$9:$A$108,A96,$AF$9:$AF$108),SUMIF($A$9:$A$108,A96,$AF$9:$AF$108),O96))</f>
      </c>
      <c r="R96" s="46">
        <f>IF(OR(BA96&lt;&gt;1,AB96=""),"",(SUMIF($A$9:$A$108,A96,$W$9:$W$108)-SUMIF($A$9:$A$108,A96,$AF$9:$AF$108))-IF(U96="",0,U96))</f>
      </c>
      <c r="S96" s="46">
        <f>IF(OR(BA96&lt;&gt;1,AB96="",SUMIF($A$9:$A$108,A96,$AF$9:$AF$108)=0),"",SUMIF($A$9:$A$108,A96,$AF$9:$AF$108)-IF(V96="",0,V96))</f>
      </c>
      <c r="T96" s="46">
        <f>IF(OR(BA96&lt;&gt;1,AB96=""),"",IF(SUMIF($A$9:$A$108,A96,$W$9:$W$108)&gt;$AZ$31,SUMIF($A$9:$A$108,A96,$W$9:$W$108)-$AZ$31,""))</f>
      </c>
      <c r="U96" s="46">
        <f>IF(OR(BA96&lt;&gt;1,AB96=""),"",IF((SUMIF($A$9:$A$108,A96,$W$9:$W$108)-SUMIF($A$9:$A$108,A96,$AF$9:$AF$108))&gt;$AZ$31,(SUMIF($A$9:$A$108,A96,$W$9:$W$108)-SUMIF($A$9:$A$108,A96,$AF$9:$AF$108))-$AZ$31,""))</f>
      </c>
      <c r="V96" s="46">
        <f>IF(OR(BA96&lt;&gt;1,AB96="",T96=""),"",IF(T96&gt;SUMIF($A$9:$A$108,A96,$AF$9:$AF$108),SUMIF($A$9:$A$108,A96,$AF$9:$AF$108),T96))</f>
      </c>
      <c r="W96" s="46" t="str">
        <f t="shared" si="8"/>
        <v/>
      </c>
      <c r="X96" s="27"/>
      <c r="Y96" s="46" t="str">
        <f t="shared" si="28"/>
        <v/>
      </c>
      <c r="Z96" s="46" t="str">
        <f t="shared" si="9"/>
        <v/>
      </c>
      <c r="AA96" s="46" t="str">
        <f t="shared" si="10"/>
        <v/>
      </c>
      <c r="AB96" s="46" t="str">
        <f t="shared" si="29"/>
        <v/>
      </c>
      <c r="AC96" s="46" t="str">
        <f t="shared" si="11"/>
        <v/>
      </c>
      <c r="AD96" s="46" t="str">
        <f t="shared" si="12"/>
        <v/>
      </c>
      <c r="AE96" s="46" t="str">
        <f t="shared" si="30"/>
        <v/>
      </c>
      <c r="AF96" s="46" t="str">
        <f t="shared" si="31"/>
        <v/>
      </c>
      <c r="AG96" s="34" t="str">
        <f t="shared" si="13"/>
        <v/>
      </c>
      <c r="AH96" s="34" t="str">
        <f t="shared" si="14"/>
        <v/>
      </c>
      <c r="AI96" s="34" t="str">
        <f t="shared" si="15"/>
        <v/>
      </c>
      <c r="AJ96" s="34" t="str">
        <f t="shared" si="32"/>
        <v/>
      </c>
      <c r="AK96" s="34" t="str">
        <f t="shared" si="33"/>
        <v/>
      </c>
      <c r="AL96" s="34" t="str">
        <f t="shared" si="16"/>
        <v/>
      </c>
      <c r="AM96" s="34" t="str">
        <f t="shared" si="17"/>
        <v/>
      </c>
      <c r="AN96" s="34" t="str">
        <f t="shared" si="18"/>
        <v/>
      </c>
      <c r="AO96" s="34" t="str">
        <f t="shared" si="19"/>
        <v/>
      </c>
      <c r="AP96" s="34" t="str">
        <f t="shared" si="20"/>
        <v/>
      </c>
      <c r="AQ96" s="34" t="str">
        <f t="shared" si="21"/>
        <v/>
      </c>
      <c r="AR96" s="34" t="str">
        <f t="shared" si="22"/>
        <v/>
      </c>
      <c r="AS96" s="34" t="str">
        <f t="shared" si="34"/>
        <v/>
      </c>
      <c r="AT96" s="23"/>
      <c r="AZ96" s="35"/>
      <c r="BA96" s="0">
        <f>IF(OR(A96="",NOT(ISNUMBER(W96))),0,IF(COUNTIFS($A$9:A96,A96,$W$9:W96,"&gt;=0")=1,1,0))</f>
      </c>
    </row>
    <row r="97" spans="1:53" x14ac:dyDescent="0.15">
      <c r="A97" s="26"/>
      <c r="B97" s="1"/>
      <c r="C97" s="6"/>
      <c r="D97" s="7"/>
      <c r="E97" s="7"/>
      <c r="F97" s="52"/>
      <c r="G97" s="3"/>
      <c r="H97" s="3"/>
      <c r="I97" s="60" t="str">
        <f t="shared" si="23"/>
        <v/>
      </c>
      <c r="J97" s="46" t="str">
        <f t="shared" si="0"/>
        <v/>
      </c>
      <c r="K97" s="46" t="str">
        <f t="shared" si="36"/>
        <v/>
      </c>
      <c r="L97" s="46" t="str">
        <f t="shared" si="37"/>
        <v/>
      </c>
      <c r="M97" s="46">
        <f>IF(OR(BA97&lt;&gt;1,AB97&lt;&gt;""),"",(SUMIF($A$9:$A$108,A97,$W$9:$W$108)-SUMIF($A$9:$A$108,A97,$AF$9:$AF$108))-IF(P97="",0,P97))</f>
      </c>
      <c r="N97" s="46">
        <f>IF(OR(BA97&lt;&gt;1,AB97&lt;&gt;"",SUMIF($A$9:$A$108,A97,$AF$9:$AF$108)=0),"",SUMIF($A$9:$A$108,A97,$AF$9:$AF$108)-IF(Q97="",0,Q97))</f>
      </c>
      <c r="O97" s="46">
        <f>IF(OR(BA97&lt;&gt;1,AB97&lt;&gt;""),"",IF(SUMIF($A$9:$A$108,A97,$W$9:$W$108)&gt;$AZ$31,SUMIF($A$9:$A$108,A97,$W$9:$W$108)-$AZ$31,""))</f>
      </c>
      <c r="P97" s="46">
        <f>IF(OR(BA97&lt;&gt;1,AB97&lt;&gt;""),"",IF((SUMIF($A$9:$A$108,A97,$W$9:$W$108)-SUMIF($A$9:$A$108,A97,$AF$9:$AF$108))&gt;$AZ$31,(SUMIF($A$9:$A$108,A97,$W$9:$W$108)-SUMIF($A$9:$A$108,A97,$AF$9:$AF$108))-$AZ$31,""))</f>
      </c>
      <c r="Q97" s="46">
        <f>IF(OR(BA97&lt;&gt;1,AB97&lt;&gt;"",O97=""),"",IF(O97&gt;SUMIF($A$9:$A$108,A97,$AF$9:$AF$108),SUMIF($A$9:$A$108,A97,$AF$9:$AF$108),O97))</f>
      </c>
      <c r="R97" s="46">
        <f>IF(OR(BA97&lt;&gt;1,AB97=""),"",(SUMIF($A$9:$A$108,A97,$W$9:$W$108)-SUMIF($A$9:$A$108,A97,$AF$9:$AF$108))-IF(U97="",0,U97))</f>
      </c>
      <c r="S97" s="46">
        <f>IF(OR(BA97&lt;&gt;1,AB97="",SUMIF($A$9:$A$108,A97,$AF$9:$AF$108)=0),"",SUMIF($A$9:$A$108,A97,$AF$9:$AF$108)-IF(V97="",0,V97))</f>
      </c>
      <c r="T97" s="46">
        <f>IF(OR(BA97&lt;&gt;1,AB97=""),"",IF(SUMIF($A$9:$A$108,A97,$W$9:$W$108)&gt;$AZ$31,SUMIF($A$9:$A$108,A97,$W$9:$W$108)-$AZ$31,""))</f>
      </c>
      <c r="U97" s="46">
        <f>IF(OR(BA97&lt;&gt;1,AB97=""),"",IF((SUMIF($A$9:$A$108,A97,$W$9:$W$108)-SUMIF($A$9:$A$108,A97,$AF$9:$AF$108))&gt;$AZ$31,(SUMIF($A$9:$A$108,A97,$W$9:$W$108)-SUMIF($A$9:$A$108,A97,$AF$9:$AF$108))-$AZ$31,""))</f>
      </c>
      <c r="V97" s="46">
        <f>IF(OR(BA97&lt;&gt;1,AB97="",T97=""),"",IF(T97&gt;SUMIF($A$9:$A$108,A97,$AF$9:$AF$108),SUMIF($A$9:$A$108,A97,$AF$9:$AF$108),T97))</f>
      </c>
      <c r="W97" s="46" t="str">
        <f t="shared" si="8"/>
        <v/>
      </c>
      <c r="X97" s="27"/>
      <c r="Y97" s="46" t="str">
        <f t="shared" si="28"/>
        <v/>
      </c>
      <c r="Z97" s="46" t="str">
        <f t="shared" si="9"/>
        <v/>
      </c>
      <c r="AA97" s="46" t="str">
        <f t="shared" si="10"/>
        <v/>
      </c>
      <c r="AB97" s="46" t="str">
        <f t="shared" si="29"/>
        <v/>
      </c>
      <c r="AC97" s="46" t="str">
        <f t="shared" si="11"/>
        <v/>
      </c>
      <c r="AD97" s="46" t="str">
        <f t="shared" si="12"/>
        <v/>
      </c>
      <c r="AE97" s="46" t="str">
        <f t="shared" si="30"/>
        <v/>
      </c>
      <c r="AF97" s="46" t="str">
        <f t="shared" si="31"/>
        <v/>
      </c>
      <c r="AG97" s="34" t="str">
        <f t="shared" si="13"/>
        <v/>
      </c>
      <c r="AH97" s="34" t="str">
        <f t="shared" si="14"/>
        <v/>
      </c>
      <c r="AI97" s="34" t="str">
        <f t="shared" si="15"/>
        <v/>
      </c>
      <c r="AJ97" s="34" t="str">
        <f t="shared" si="32"/>
        <v/>
      </c>
      <c r="AK97" s="34" t="str">
        <f t="shared" si="33"/>
        <v/>
      </c>
      <c r="AL97" s="34" t="str">
        <f t="shared" si="16"/>
        <v/>
      </c>
      <c r="AM97" s="34" t="str">
        <f t="shared" si="17"/>
        <v/>
      </c>
      <c r="AN97" s="34" t="str">
        <f t="shared" si="18"/>
        <v/>
      </c>
      <c r="AO97" s="34" t="str">
        <f t="shared" si="19"/>
        <v/>
      </c>
      <c r="AP97" s="34" t="str">
        <f t="shared" si="20"/>
        <v/>
      </c>
      <c r="AQ97" s="34" t="str">
        <f t="shared" si="21"/>
        <v/>
      </c>
      <c r="AR97" s="34" t="str">
        <f t="shared" si="22"/>
        <v/>
      </c>
      <c r="AS97" s="34" t="str">
        <f t="shared" si="34"/>
        <v/>
      </c>
      <c r="AT97" s="23"/>
      <c r="AZ97" s="35"/>
      <c r="BA97" s="0">
        <f>IF(OR(A97="",NOT(ISNUMBER(W97))),0,IF(COUNTIFS($A$9:A97,A97,$W$9:W97,"&gt;=0")=1,1,0))</f>
      </c>
    </row>
    <row r="98" spans="1:53" x14ac:dyDescent="0.15">
      <c r="A98" s="26"/>
      <c r="B98" s="1"/>
      <c r="C98" s="6"/>
      <c r="D98" s="7"/>
      <c r="E98" s="7"/>
      <c r="F98" s="52"/>
      <c r="G98" s="3"/>
      <c r="H98" s="3"/>
      <c r="I98" s="60" t="str">
        <f t="shared" si="23"/>
        <v/>
      </c>
      <c r="J98" s="46" t="str">
        <f t="shared" si="0"/>
        <v/>
      </c>
      <c r="K98" s="46" t="str">
        <f t="shared" si="36"/>
        <v/>
      </c>
      <c r="L98" s="46" t="str">
        <f t="shared" si="37"/>
        <v/>
      </c>
      <c r="M98" s="46">
        <f>IF(OR(BA98&lt;&gt;1,AB98&lt;&gt;""),"",(SUMIF($A$9:$A$108,A98,$W$9:$W$108)-SUMIF($A$9:$A$108,A98,$AF$9:$AF$108))-IF(P98="",0,P98))</f>
      </c>
      <c r="N98" s="46">
        <f>IF(OR(BA98&lt;&gt;1,AB98&lt;&gt;"",SUMIF($A$9:$A$108,A98,$AF$9:$AF$108)=0),"",SUMIF($A$9:$A$108,A98,$AF$9:$AF$108)-IF(Q98="",0,Q98))</f>
      </c>
      <c r="O98" s="46">
        <f>IF(OR(BA98&lt;&gt;1,AB98&lt;&gt;""),"",IF(SUMIF($A$9:$A$108,A98,$W$9:$W$108)&gt;$AZ$31,SUMIF($A$9:$A$108,A98,$W$9:$W$108)-$AZ$31,""))</f>
      </c>
      <c r="P98" s="46">
        <f>IF(OR(BA98&lt;&gt;1,AB98&lt;&gt;""),"",IF((SUMIF($A$9:$A$108,A98,$W$9:$W$108)-SUMIF($A$9:$A$108,A98,$AF$9:$AF$108))&gt;$AZ$31,(SUMIF($A$9:$A$108,A98,$W$9:$W$108)-SUMIF($A$9:$A$108,A98,$AF$9:$AF$108))-$AZ$31,""))</f>
      </c>
      <c r="Q98" s="46">
        <f>IF(OR(BA98&lt;&gt;1,AB98&lt;&gt;"",O98=""),"",IF(O98&gt;SUMIF($A$9:$A$108,A98,$AF$9:$AF$108),SUMIF($A$9:$A$108,A98,$AF$9:$AF$108),O98))</f>
      </c>
      <c r="R98" s="46">
        <f>IF(OR(BA98&lt;&gt;1,AB98=""),"",(SUMIF($A$9:$A$108,A98,$W$9:$W$108)-SUMIF($A$9:$A$108,A98,$AF$9:$AF$108))-IF(U98="",0,U98))</f>
      </c>
      <c r="S98" s="46">
        <f>IF(OR(BA98&lt;&gt;1,AB98="",SUMIF($A$9:$A$108,A98,$AF$9:$AF$108)=0),"",SUMIF($A$9:$A$108,A98,$AF$9:$AF$108)-IF(V98="",0,V98))</f>
      </c>
      <c r="T98" s="46">
        <f>IF(OR(BA98&lt;&gt;1,AB98=""),"",IF(SUMIF($A$9:$A$108,A98,$W$9:$W$108)&gt;$AZ$31,SUMIF($A$9:$A$108,A98,$W$9:$W$108)-$AZ$31,""))</f>
      </c>
      <c r="U98" s="46">
        <f>IF(OR(BA98&lt;&gt;1,AB98=""),"",IF((SUMIF($A$9:$A$108,A98,$W$9:$W$108)-SUMIF($A$9:$A$108,A98,$AF$9:$AF$108))&gt;$AZ$31,(SUMIF($A$9:$A$108,A98,$W$9:$W$108)-SUMIF($A$9:$A$108,A98,$AF$9:$AF$108))-$AZ$31,""))</f>
      </c>
      <c r="V98" s="46">
        <f>IF(OR(BA98&lt;&gt;1,AB98="",T98=""),"",IF(T98&gt;SUMIF($A$9:$A$108,A98,$AF$9:$AF$108),SUMIF($A$9:$A$108,A98,$AF$9:$AF$108),T98))</f>
      </c>
      <c r="W98" s="46" t="str">
        <f t="shared" si="8"/>
        <v/>
      </c>
      <c r="X98" s="27"/>
      <c r="Y98" s="46" t="str">
        <f t="shared" si="28"/>
        <v/>
      </c>
      <c r="Z98" s="46" t="str">
        <f t="shared" si="9"/>
        <v/>
      </c>
      <c r="AA98" s="46" t="str">
        <f t="shared" si="10"/>
        <v/>
      </c>
      <c r="AB98" s="46" t="str">
        <f t="shared" si="29"/>
        <v/>
      </c>
      <c r="AC98" s="46" t="str">
        <f t="shared" si="11"/>
        <v/>
      </c>
      <c r="AD98" s="46" t="str">
        <f t="shared" si="12"/>
        <v/>
      </c>
      <c r="AE98" s="46" t="str">
        <f t="shared" si="30"/>
        <v/>
      </c>
      <c r="AF98" s="46" t="str">
        <f t="shared" si="31"/>
        <v/>
      </c>
      <c r="AG98" s="34" t="str">
        <f t="shared" si="13"/>
        <v/>
      </c>
      <c r="AH98" s="34" t="str">
        <f t="shared" si="14"/>
        <v/>
      </c>
      <c r="AI98" s="34" t="str">
        <f t="shared" si="15"/>
        <v/>
      </c>
      <c r="AJ98" s="34" t="str">
        <f t="shared" si="32"/>
        <v/>
      </c>
      <c r="AK98" s="34" t="str">
        <f t="shared" si="33"/>
        <v/>
      </c>
      <c r="AL98" s="34" t="str">
        <f t="shared" si="16"/>
        <v/>
      </c>
      <c r="AM98" s="34" t="str">
        <f t="shared" si="17"/>
        <v/>
      </c>
      <c r="AN98" s="34" t="str">
        <f t="shared" si="18"/>
        <v/>
      </c>
      <c r="AO98" s="34" t="str">
        <f t="shared" si="19"/>
        <v/>
      </c>
      <c r="AP98" s="34" t="str">
        <f t="shared" si="20"/>
        <v/>
      </c>
      <c r="AQ98" s="34" t="str">
        <f t="shared" si="21"/>
        <v/>
      </c>
      <c r="AR98" s="34" t="str">
        <f t="shared" si="22"/>
        <v/>
      </c>
      <c r="AS98" s="34" t="str">
        <f t="shared" si="34"/>
        <v/>
      </c>
      <c r="AT98" s="23"/>
      <c r="AZ98" s="35"/>
      <c r="BA98" s="0">
        <f>IF(OR(A98="",NOT(ISNUMBER(W98))),0,IF(COUNTIFS($A$9:A98,A98,$W$9:W98,"&gt;=0")=1,1,0))</f>
      </c>
    </row>
    <row r="99" spans="1:53" x14ac:dyDescent="0.15">
      <c r="A99" s="26"/>
      <c r="B99" s="1"/>
      <c r="C99" s="6"/>
      <c r="D99" s="7"/>
      <c r="E99" s="7"/>
      <c r="F99" s="52"/>
      <c r="G99" s="3"/>
      <c r="H99" s="3"/>
      <c r="I99" s="60" t="str">
        <f t="shared" si="23"/>
        <v/>
      </c>
      <c r="J99" s="46" t="str">
        <f t="shared" si="0"/>
        <v/>
      </c>
      <c r="K99" s="46" t="str">
        <f t="shared" si="36"/>
        <v/>
      </c>
      <c r="L99" s="46" t="str">
        <f t="shared" si="37"/>
        <v/>
      </c>
      <c r="M99" s="46">
        <f>IF(OR(BA99&lt;&gt;1,AB99&lt;&gt;""),"",(SUMIF($A$9:$A$108,A99,$W$9:$W$108)-SUMIF($A$9:$A$108,A99,$AF$9:$AF$108))-IF(P99="",0,P99))</f>
      </c>
      <c r="N99" s="46">
        <f>IF(OR(BA99&lt;&gt;1,AB99&lt;&gt;"",SUMIF($A$9:$A$108,A99,$AF$9:$AF$108)=0),"",SUMIF($A$9:$A$108,A99,$AF$9:$AF$108)-IF(Q99="",0,Q99))</f>
      </c>
      <c r="O99" s="46">
        <f>IF(OR(BA99&lt;&gt;1,AB99&lt;&gt;""),"",IF(SUMIF($A$9:$A$108,A99,$W$9:$W$108)&gt;$AZ$31,SUMIF($A$9:$A$108,A99,$W$9:$W$108)-$AZ$31,""))</f>
      </c>
      <c r="P99" s="46">
        <f>IF(OR(BA99&lt;&gt;1,AB99&lt;&gt;""),"",IF((SUMIF($A$9:$A$108,A99,$W$9:$W$108)-SUMIF($A$9:$A$108,A99,$AF$9:$AF$108))&gt;$AZ$31,(SUMIF($A$9:$A$108,A99,$W$9:$W$108)-SUMIF($A$9:$A$108,A99,$AF$9:$AF$108))-$AZ$31,""))</f>
      </c>
      <c r="Q99" s="46">
        <f>IF(OR(BA99&lt;&gt;1,AB99&lt;&gt;"",O99=""),"",IF(O99&gt;SUMIF($A$9:$A$108,A99,$AF$9:$AF$108),SUMIF($A$9:$A$108,A99,$AF$9:$AF$108),O99))</f>
      </c>
      <c r="R99" s="46">
        <f>IF(OR(BA99&lt;&gt;1,AB99=""),"",(SUMIF($A$9:$A$108,A99,$W$9:$W$108)-SUMIF($A$9:$A$108,A99,$AF$9:$AF$108))-IF(U99="",0,U99))</f>
      </c>
      <c r="S99" s="46">
        <f>IF(OR(BA99&lt;&gt;1,AB99="",SUMIF($A$9:$A$108,A99,$AF$9:$AF$108)=0),"",SUMIF($A$9:$A$108,A99,$AF$9:$AF$108)-IF(V99="",0,V99))</f>
      </c>
      <c r="T99" s="46">
        <f>IF(OR(BA99&lt;&gt;1,AB99=""),"",IF(SUMIF($A$9:$A$108,A99,$W$9:$W$108)&gt;$AZ$31,SUMIF($A$9:$A$108,A99,$W$9:$W$108)-$AZ$31,""))</f>
      </c>
      <c r="U99" s="46">
        <f>IF(OR(BA99&lt;&gt;1,AB99=""),"",IF((SUMIF($A$9:$A$108,A99,$W$9:$W$108)-SUMIF($A$9:$A$108,A99,$AF$9:$AF$108))&gt;$AZ$31,(SUMIF($A$9:$A$108,A99,$W$9:$W$108)-SUMIF($A$9:$A$108,A99,$AF$9:$AF$108))-$AZ$31,""))</f>
      </c>
      <c r="V99" s="46">
        <f>IF(OR(BA99&lt;&gt;1,AB99="",T99=""),"",IF(T99&gt;SUMIF($A$9:$A$108,A99,$AF$9:$AF$108),SUMIF($A$9:$A$108,A99,$AF$9:$AF$108),T99))</f>
      </c>
      <c r="W99" s="46" t="str">
        <f t="shared" si="8"/>
        <v/>
      </c>
      <c r="X99" s="27"/>
      <c r="Y99" s="46" t="str">
        <f t="shared" si="28"/>
        <v/>
      </c>
      <c r="Z99" s="46" t="str">
        <f t="shared" si="9"/>
        <v/>
      </c>
      <c r="AA99" s="46" t="str">
        <f t="shared" si="10"/>
        <v/>
      </c>
      <c r="AB99" s="46" t="str">
        <f t="shared" si="29"/>
        <v/>
      </c>
      <c r="AC99" s="46" t="str">
        <f t="shared" si="11"/>
        <v/>
      </c>
      <c r="AD99" s="46" t="str">
        <f t="shared" si="12"/>
        <v/>
      </c>
      <c r="AE99" s="46" t="str">
        <f t="shared" si="30"/>
        <v/>
      </c>
      <c r="AF99" s="46" t="str">
        <f t="shared" si="31"/>
        <v/>
      </c>
      <c r="AG99" s="34" t="str">
        <f t="shared" si="13"/>
        <v/>
      </c>
      <c r="AH99" s="34" t="str">
        <f t="shared" si="14"/>
        <v/>
      </c>
      <c r="AI99" s="34" t="str">
        <f t="shared" si="15"/>
        <v/>
      </c>
      <c r="AJ99" s="34" t="str">
        <f t="shared" si="32"/>
        <v/>
      </c>
      <c r="AK99" s="34" t="str">
        <f t="shared" si="33"/>
        <v/>
      </c>
      <c r="AL99" s="34" t="str">
        <f t="shared" si="16"/>
        <v/>
      </c>
      <c r="AM99" s="34" t="str">
        <f t="shared" si="17"/>
        <v/>
      </c>
      <c r="AN99" s="34" t="str">
        <f t="shared" si="18"/>
        <v/>
      </c>
      <c r="AO99" s="34" t="str">
        <f t="shared" si="19"/>
        <v/>
      </c>
      <c r="AP99" s="34" t="str">
        <f t="shared" si="20"/>
        <v/>
      </c>
      <c r="AQ99" s="34" t="str">
        <f t="shared" si="21"/>
        <v/>
      </c>
      <c r="AR99" s="34" t="str">
        <f t="shared" si="22"/>
        <v/>
      </c>
      <c r="AS99" s="34" t="str">
        <f t="shared" si="34"/>
        <v/>
      </c>
      <c r="AT99" s="23"/>
      <c r="AZ99" s="35"/>
      <c r="BA99" s="0">
        <f>IF(OR(A99="",NOT(ISNUMBER(W99))),0,IF(COUNTIFS($A$9:A99,A99,$W$9:W99,"&gt;=0")=1,1,0))</f>
      </c>
    </row>
    <row r="100" spans="1:53" x14ac:dyDescent="0.15">
      <c r="A100" s="26"/>
      <c r="B100" s="1"/>
      <c r="C100" s="6"/>
      <c r="D100" s="7"/>
      <c r="E100" s="7"/>
      <c r="F100" s="52"/>
      <c r="G100" s="3"/>
      <c r="H100" s="3"/>
      <c r="I100" s="60" t="str">
        <f t="shared" si="23"/>
        <v/>
      </c>
      <c r="J100" s="46" t="str">
        <f t="shared" si="0"/>
        <v/>
      </c>
      <c r="K100" s="46" t="str">
        <f t="shared" si="36"/>
        <v/>
      </c>
      <c r="L100" s="46" t="str">
        <f t="shared" si="37"/>
        <v/>
      </c>
      <c r="M100" s="46">
        <f>IF(OR(BA100&lt;&gt;1,AB100&lt;&gt;""),"",(SUMIF($A$9:$A$108,A100,$W$9:$W$108)-SUMIF($A$9:$A$108,A100,$AF$9:$AF$108))-IF(P100="",0,P100))</f>
      </c>
      <c r="N100" s="46">
        <f>IF(OR(BA100&lt;&gt;1,AB100&lt;&gt;"",SUMIF($A$9:$A$108,A100,$AF$9:$AF$108)=0),"",SUMIF($A$9:$A$108,A100,$AF$9:$AF$108)-IF(Q100="",0,Q100))</f>
      </c>
      <c r="O100" s="46">
        <f>IF(OR(BA100&lt;&gt;1,AB100&lt;&gt;""),"",IF(SUMIF($A$9:$A$108,A100,$W$9:$W$108)&gt;$AZ$31,SUMIF($A$9:$A$108,A100,$W$9:$W$108)-$AZ$31,""))</f>
      </c>
      <c r="P100" s="46">
        <f>IF(OR(BA100&lt;&gt;1,AB100&lt;&gt;""),"",IF((SUMIF($A$9:$A$108,A100,$W$9:$W$108)-SUMIF($A$9:$A$108,A100,$AF$9:$AF$108))&gt;$AZ$31,(SUMIF($A$9:$A$108,A100,$W$9:$W$108)-SUMIF($A$9:$A$108,A100,$AF$9:$AF$108))-$AZ$31,""))</f>
      </c>
      <c r="Q100" s="46">
        <f>IF(OR(BA100&lt;&gt;1,AB100&lt;&gt;"",O100=""),"",IF(O100&gt;SUMIF($A$9:$A$108,A100,$AF$9:$AF$108),SUMIF($A$9:$A$108,A100,$AF$9:$AF$108),O100))</f>
      </c>
      <c r="R100" s="46">
        <f>IF(OR(BA100&lt;&gt;1,AB100=""),"",(SUMIF($A$9:$A$108,A100,$W$9:$W$108)-SUMIF($A$9:$A$108,A100,$AF$9:$AF$108))-IF(U100="",0,U100))</f>
      </c>
      <c r="S100" s="46">
        <f>IF(OR(BA100&lt;&gt;1,AB100="",SUMIF($A$9:$A$108,A100,$AF$9:$AF$108)=0),"",SUMIF($A$9:$A$108,A100,$AF$9:$AF$108)-IF(V100="",0,V100))</f>
      </c>
      <c r="T100" s="46">
        <f>IF(OR(BA100&lt;&gt;1,AB100=""),"",IF(SUMIF($A$9:$A$108,A100,$W$9:$W$108)&gt;$AZ$31,SUMIF($A$9:$A$108,A100,$W$9:$W$108)-$AZ$31,""))</f>
      </c>
      <c r="U100" s="46">
        <f>IF(OR(BA100&lt;&gt;1,AB100=""),"",IF((SUMIF($A$9:$A$108,A100,$W$9:$W$108)-SUMIF($A$9:$A$108,A100,$AF$9:$AF$108))&gt;$AZ$31,(SUMIF($A$9:$A$108,A100,$W$9:$W$108)-SUMIF($A$9:$A$108,A100,$AF$9:$AF$108))-$AZ$31,""))</f>
      </c>
      <c r="V100" s="46">
        <f>IF(OR(BA100&lt;&gt;1,AB100="",T100=""),"",IF(T100&gt;SUMIF($A$9:$A$108,A100,$AF$9:$AF$108),SUMIF($A$9:$A$108,A100,$AF$9:$AF$108),T100))</f>
      </c>
      <c r="W100" s="46" t="str">
        <f t="shared" si="8"/>
        <v/>
      </c>
      <c r="X100" s="27"/>
      <c r="Y100" s="46" t="str">
        <f t="shared" si="28"/>
        <v/>
      </c>
      <c r="Z100" s="46" t="str">
        <f t="shared" si="9"/>
        <v/>
      </c>
      <c r="AA100" s="46" t="str">
        <f t="shared" si="10"/>
        <v/>
      </c>
      <c r="AB100" s="46" t="str">
        <f t="shared" si="29"/>
        <v/>
      </c>
      <c r="AC100" s="46" t="str">
        <f t="shared" si="11"/>
        <v/>
      </c>
      <c r="AD100" s="46" t="str">
        <f t="shared" si="12"/>
        <v/>
      </c>
      <c r="AE100" s="46" t="str">
        <f t="shared" si="30"/>
        <v/>
      </c>
      <c r="AF100" s="46" t="str">
        <f t="shared" si="31"/>
        <v/>
      </c>
      <c r="AG100" s="34" t="str">
        <f t="shared" si="13"/>
        <v/>
      </c>
      <c r="AH100" s="34" t="str">
        <f t="shared" si="14"/>
        <v/>
      </c>
      <c r="AI100" s="34" t="str">
        <f t="shared" si="15"/>
        <v/>
      </c>
      <c r="AJ100" s="34" t="str">
        <f t="shared" si="32"/>
        <v/>
      </c>
      <c r="AK100" s="34" t="str">
        <f t="shared" si="33"/>
        <v/>
      </c>
      <c r="AL100" s="34" t="str">
        <f t="shared" si="16"/>
        <v/>
      </c>
      <c r="AM100" s="34" t="str">
        <f t="shared" si="17"/>
        <v/>
      </c>
      <c r="AN100" s="34" t="str">
        <f t="shared" si="18"/>
        <v/>
      </c>
      <c r="AO100" s="34" t="str">
        <f t="shared" si="19"/>
        <v/>
      </c>
      <c r="AP100" s="34" t="str">
        <f t="shared" si="20"/>
        <v/>
      </c>
      <c r="AQ100" s="34" t="str">
        <f t="shared" si="21"/>
        <v/>
      </c>
      <c r="AR100" s="34" t="str">
        <f t="shared" si="22"/>
        <v/>
      </c>
      <c r="AS100" s="34" t="str">
        <f t="shared" si="34"/>
        <v/>
      </c>
      <c r="AT100" s="23"/>
      <c r="AZ100" s="35"/>
      <c r="BA100" s="0">
        <f>IF(OR(A100="",NOT(ISNUMBER(W100))),0,IF(COUNTIFS($A$9:A100,A100,$W$9:W100,"&gt;=0")=1,1,0))</f>
      </c>
    </row>
    <row r="101" spans="1:53" x14ac:dyDescent="0.15">
      <c r="A101" s="26"/>
      <c r="B101" s="1"/>
      <c r="C101" s="6"/>
      <c r="D101" s="7"/>
      <c r="E101" s="7"/>
      <c r="F101" s="52"/>
      <c r="G101" s="3"/>
      <c r="H101" s="3"/>
      <c r="I101" s="60" t="str">
        <f t="shared" si="23"/>
        <v/>
      </c>
      <c r="J101" s="46" t="str">
        <f t="shared" si="0"/>
        <v/>
      </c>
      <c r="K101" s="46" t="str">
        <f t="shared" si="36"/>
        <v/>
      </c>
      <c r="L101" s="46" t="str">
        <f t="shared" si="37"/>
        <v/>
      </c>
      <c r="M101" s="46">
        <f>IF(OR(BA101&lt;&gt;1,AB101&lt;&gt;""),"",(SUMIF($A$9:$A$108,A101,$W$9:$W$108)-SUMIF($A$9:$A$108,A101,$AF$9:$AF$108))-IF(P101="",0,P101))</f>
      </c>
      <c r="N101" s="46">
        <f>IF(OR(BA101&lt;&gt;1,AB101&lt;&gt;"",SUMIF($A$9:$A$108,A101,$AF$9:$AF$108)=0),"",SUMIF($A$9:$A$108,A101,$AF$9:$AF$108)-IF(Q101="",0,Q101))</f>
      </c>
      <c r="O101" s="46">
        <f>IF(OR(BA101&lt;&gt;1,AB101&lt;&gt;""),"",IF(SUMIF($A$9:$A$108,A101,$W$9:$W$108)&gt;$AZ$31,SUMIF($A$9:$A$108,A101,$W$9:$W$108)-$AZ$31,""))</f>
      </c>
      <c r="P101" s="46">
        <f>IF(OR(BA101&lt;&gt;1,AB101&lt;&gt;""),"",IF((SUMIF($A$9:$A$108,A101,$W$9:$W$108)-SUMIF($A$9:$A$108,A101,$AF$9:$AF$108))&gt;$AZ$31,(SUMIF($A$9:$A$108,A101,$W$9:$W$108)-SUMIF($A$9:$A$108,A101,$AF$9:$AF$108))-$AZ$31,""))</f>
      </c>
      <c r="Q101" s="46">
        <f>IF(OR(BA101&lt;&gt;1,AB101&lt;&gt;"",O101=""),"",IF(O101&gt;SUMIF($A$9:$A$108,A101,$AF$9:$AF$108),SUMIF($A$9:$A$108,A101,$AF$9:$AF$108),O101))</f>
      </c>
      <c r="R101" s="46">
        <f>IF(OR(BA101&lt;&gt;1,AB101=""),"",(SUMIF($A$9:$A$108,A101,$W$9:$W$108)-SUMIF($A$9:$A$108,A101,$AF$9:$AF$108))-IF(U101="",0,U101))</f>
      </c>
      <c r="S101" s="46">
        <f>IF(OR(BA101&lt;&gt;1,AB101="",SUMIF($A$9:$A$108,A101,$AF$9:$AF$108)=0),"",SUMIF($A$9:$A$108,A101,$AF$9:$AF$108)-IF(V101="",0,V101))</f>
      </c>
      <c r="T101" s="46">
        <f>IF(OR(BA101&lt;&gt;1,AB101=""),"",IF(SUMIF($A$9:$A$108,A101,$W$9:$W$108)&gt;$AZ$31,SUMIF($A$9:$A$108,A101,$W$9:$W$108)-$AZ$31,""))</f>
      </c>
      <c r="U101" s="46">
        <f>IF(OR(BA101&lt;&gt;1,AB101=""),"",IF((SUMIF($A$9:$A$108,A101,$W$9:$W$108)-SUMIF($A$9:$A$108,A101,$AF$9:$AF$108))&gt;$AZ$31,(SUMIF($A$9:$A$108,A101,$W$9:$W$108)-SUMIF($A$9:$A$108,A101,$AF$9:$AF$108))-$AZ$31,""))</f>
      </c>
      <c r="V101" s="46">
        <f>IF(OR(BA101&lt;&gt;1,AB101="",T101=""),"",IF(T101&gt;SUMIF($A$9:$A$108,A101,$AF$9:$AF$108),SUMIF($A$9:$A$108,A101,$AF$9:$AF$108),T101))</f>
      </c>
      <c r="W101" s="46" t="str">
        <f t="shared" si="8"/>
        <v/>
      </c>
      <c r="X101" s="27"/>
      <c r="Y101" s="46" t="str">
        <f t="shared" si="28"/>
        <v/>
      </c>
      <c r="Z101" s="46" t="str">
        <f t="shared" si="9"/>
        <v/>
      </c>
      <c r="AA101" s="46" t="str">
        <f t="shared" si="10"/>
        <v/>
      </c>
      <c r="AB101" s="46" t="str">
        <f t="shared" si="29"/>
        <v/>
      </c>
      <c r="AC101" s="46" t="str">
        <f t="shared" si="11"/>
        <v/>
      </c>
      <c r="AD101" s="46" t="str">
        <f t="shared" si="12"/>
        <v/>
      </c>
      <c r="AE101" s="46" t="str">
        <f t="shared" si="30"/>
        <v/>
      </c>
      <c r="AF101" s="46" t="str">
        <f t="shared" si="31"/>
        <v/>
      </c>
      <c r="AG101" s="34" t="str">
        <f t="shared" si="13"/>
        <v/>
      </c>
      <c r="AH101" s="34" t="str">
        <f t="shared" si="14"/>
        <v/>
      </c>
      <c r="AI101" s="34" t="str">
        <f t="shared" si="15"/>
        <v/>
      </c>
      <c r="AJ101" s="34" t="str">
        <f t="shared" si="32"/>
        <v/>
      </c>
      <c r="AK101" s="34" t="str">
        <f t="shared" si="33"/>
        <v/>
      </c>
      <c r="AL101" s="34" t="str">
        <f t="shared" si="16"/>
        <v/>
      </c>
      <c r="AM101" s="34" t="str">
        <f t="shared" si="17"/>
        <v/>
      </c>
      <c r="AN101" s="34" t="str">
        <f t="shared" si="18"/>
        <v/>
      </c>
      <c r="AO101" s="34" t="str">
        <f t="shared" si="19"/>
        <v/>
      </c>
      <c r="AP101" s="34" t="str">
        <f t="shared" si="20"/>
        <v/>
      </c>
      <c r="AQ101" s="34" t="str">
        <f t="shared" si="21"/>
        <v/>
      </c>
      <c r="AR101" s="34" t="str">
        <f t="shared" si="22"/>
        <v/>
      </c>
      <c r="AS101" s="34" t="str">
        <f t="shared" si="34"/>
        <v/>
      </c>
      <c r="AT101" s="23"/>
      <c r="AZ101" s="35"/>
      <c r="BA101" s="0">
        <f>IF(OR(A101="",NOT(ISNUMBER(W101))),0,IF(COUNTIFS($A$9:A101,A101,$W$9:W101,"&gt;=0")=1,1,0))</f>
      </c>
    </row>
    <row r="102" spans="1:53" x14ac:dyDescent="0.15">
      <c r="A102" s="26"/>
      <c r="B102" s="1"/>
      <c r="C102" s="6"/>
      <c r="D102" s="7"/>
      <c r="E102" s="7"/>
      <c r="F102" s="52"/>
      <c r="G102" s="3"/>
      <c r="H102" s="3"/>
      <c r="I102" s="60" t="str">
        <f t="shared" si="23"/>
        <v/>
      </c>
      <c r="J102" s="46" t="str">
        <f t="shared" si="0"/>
        <v/>
      </c>
      <c r="K102" s="46" t="str">
        <f t="shared" si="36"/>
        <v/>
      </c>
      <c r="L102" s="46" t="str">
        <f t="shared" si="37"/>
        <v/>
      </c>
      <c r="M102" s="46">
        <f>IF(OR(BA102&lt;&gt;1,AB102&lt;&gt;""),"",(SUMIF($A$9:$A$108,A102,$W$9:$W$108)-SUMIF($A$9:$A$108,A102,$AF$9:$AF$108))-IF(P102="",0,P102))</f>
      </c>
      <c r="N102" s="46">
        <f>IF(OR(BA102&lt;&gt;1,AB102&lt;&gt;"",SUMIF($A$9:$A$108,A102,$AF$9:$AF$108)=0),"",SUMIF($A$9:$A$108,A102,$AF$9:$AF$108)-IF(Q102="",0,Q102))</f>
      </c>
      <c r="O102" s="46">
        <f>IF(OR(BA102&lt;&gt;1,AB102&lt;&gt;""),"",IF(SUMIF($A$9:$A$108,A102,$W$9:$W$108)&gt;$AZ$31,SUMIF($A$9:$A$108,A102,$W$9:$W$108)-$AZ$31,""))</f>
      </c>
      <c r="P102" s="46">
        <f>IF(OR(BA102&lt;&gt;1,AB102&lt;&gt;""),"",IF((SUMIF($A$9:$A$108,A102,$W$9:$W$108)-SUMIF($A$9:$A$108,A102,$AF$9:$AF$108))&gt;$AZ$31,(SUMIF($A$9:$A$108,A102,$W$9:$W$108)-SUMIF($A$9:$A$108,A102,$AF$9:$AF$108))-$AZ$31,""))</f>
      </c>
      <c r="Q102" s="46">
        <f>IF(OR(BA102&lt;&gt;1,AB102&lt;&gt;"",O102=""),"",IF(O102&gt;SUMIF($A$9:$A$108,A102,$AF$9:$AF$108),SUMIF($A$9:$A$108,A102,$AF$9:$AF$108),O102))</f>
      </c>
      <c r="R102" s="46">
        <f>IF(OR(BA102&lt;&gt;1,AB102=""),"",(SUMIF($A$9:$A$108,A102,$W$9:$W$108)-SUMIF($A$9:$A$108,A102,$AF$9:$AF$108))-IF(U102="",0,U102))</f>
      </c>
      <c r="S102" s="46">
        <f>IF(OR(BA102&lt;&gt;1,AB102="",SUMIF($A$9:$A$108,A102,$AF$9:$AF$108)=0),"",SUMIF($A$9:$A$108,A102,$AF$9:$AF$108)-IF(V102="",0,V102))</f>
      </c>
      <c r="T102" s="46">
        <f>IF(OR(BA102&lt;&gt;1,AB102=""),"",IF(SUMIF($A$9:$A$108,A102,$W$9:$W$108)&gt;$AZ$31,SUMIF($A$9:$A$108,A102,$W$9:$W$108)-$AZ$31,""))</f>
      </c>
      <c r="U102" s="46">
        <f>IF(OR(BA102&lt;&gt;1,AB102=""),"",IF((SUMIF($A$9:$A$108,A102,$W$9:$W$108)-SUMIF($A$9:$A$108,A102,$AF$9:$AF$108))&gt;$AZ$31,(SUMIF($A$9:$A$108,A102,$W$9:$W$108)-SUMIF($A$9:$A$108,A102,$AF$9:$AF$108))-$AZ$31,""))</f>
      </c>
      <c r="V102" s="46">
        <f>IF(OR(BA102&lt;&gt;1,AB102="",T102=""),"",IF(T102&gt;SUMIF($A$9:$A$108,A102,$AF$9:$AF$108),SUMIF($A$9:$A$108,A102,$AF$9:$AF$108),T102))</f>
      </c>
      <c r="W102" s="46" t="str">
        <f t="shared" si="8"/>
        <v/>
      </c>
      <c r="X102" s="27"/>
      <c r="Y102" s="46" t="str">
        <f t="shared" si="28"/>
        <v/>
      </c>
      <c r="Z102" s="46" t="str">
        <f t="shared" si="9"/>
        <v/>
      </c>
      <c r="AA102" s="46" t="str">
        <f t="shared" si="10"/>
        <v/>
      </c>
      <c r="AB102" s="46" t="str">
        <f t="shared" si="29"/>
        <v/>
      </c>
      <c r="AC102" s="46" t="str">
        <f t="shared" si="11"/>
        <v/>
      </c>
      <c r="AD102" s="46" t="str">
        <f t="shared" si="12"/>
        <v/>
      </c>
      <c r="AE102" s="46" t="str">
        <f t="shared" si="30"/>
        <v/>
      </c>
      <c r="AF102" s="46" t="str">
        <f t="shared" si="31"/>
        <v/>
      </c>
      <c r="AG102" s="34" t="str">
        <f t="shared" si="13"/>
        <v/>
      </c>
      <c r="AH102" s="34" t="str">
        <f t="shared" si="14"/>
        <v/>
      </c>
      <c r="AI102" s="34" t="str">
        <f t="shared" si="15"/>
        <v/>
      </c>
      <c r="AJ102" s="34" t="str">
        <f t="shared" si="32"/>
        <v/>
      </c>
      <c r="AK102" s="34" t="str">
        <f t="shared" si="33"/>
        <v/>
      </c>
      <c r="AL102" s="34" t="str">
        <f t="shared" si="16"/>
        <v/>
      </c>
      <c r="AM102" s="34" t="str">
        <f t="shared" si="17"/>
        <v/>
      </c>
      <c r="AN102" s="34" t="str">
        <f t="shared" si="18"/>
        <v/>
      </c>
      <c r="AO102" s="34" t="str">
        <f t="shared" si="19"/>
        <v/>
      </c>
      <c r="AP102" s="34" t="str">
        <f t="shared" si="20"/>
        <v/>
      </c>
      <c r="AQ102" s="34" t="str">
        <f t="shared" si="21"/>
        <v/>
      </c>
      <c r="AR102" s="34" t="str">
        <f t="shared" si="22"/>
        <v/>
      </c>
      <c r="AS102" s="34" t="str">
        <f t="shared" si="34"/>
        <v/>
      </c>
      <c r="AT102" s="23"/>
      <c r="AZ102" s="35"/>
      <c r="BA102" s="0">
        <f>IF(OR(A102="",NOT(ISNUMBER(W102))),0,IF(COUNTIFS($A$9:A102,A102,$W$9:W102,"&gt;=0")=1,1,0))</f>
      </c>
    </row>
    <row r="103" spans="1:53" x14ac:dyDescent="0.15">
      <c r="A103" s="26"/>
      <c r="B103" s="1"/>
      <c r="C103" s="6"/>
      <c r="D103" s="7"/>
      <c r="E103" s="7"/>
      <c r="F103" s="52"/>
      <c r="G103" s="3"/>
      <c r="H103" s="3"/>
      <c r="I103" s="60" t="str">
        <f t="shared" si="23"/>
        <v/>
      </c>
      <c r="J103" s="46" t="str">
        <f t="shared" si="0"/>
        <v/>
      </c>
      <c r="K103" s="46" t="str">
        <f t="shared" si="36"/>
        <v/>
      </c>
      <c r="L103" s="46" t="str">
        <f t="shared" si="37"/>
        <v/>
      </c>
      <c r="M103" s="46">
        <f>IF(OR(BA103&lt;&gt;1,AB103&lt;&gt;""),"",(SUMIF($A$9:$A$108,A103,$W$9:$W$108)-SUMIF($A$9:$A$108,A103,$AF$9:$AF$108))-IF(P103="",0,P103))</f>
      </c>
      <c r="N103" s="46">
        <f>IF(OR(BA103&lt;&gt;1,AB103&lt;&gt;"",SUMIF($A$9:$A$108,A103,$AF$9:$AF$108)=0),"",SUMIF($A$9:$A$108,A103,$AF$9:$AF$108)-IF(Q103="",0,Q103))</f>
      </c>
      <c r="O103" s="46">
        <f>IF(OR(BA103&lt;&gt;1,AB103&lt;&gt;""),"",IF(SUMIF($A$9:$A$108,A103,$W$9:$W$108)&gt;$AZ$31,SUMIF($A$9:$A$108,A103,$W$9:$W$108)-$AZ$31,""))</f>
      </c>
      <c r="P103" s="46">
        <f>IF(OR(BA103&lt;&gt;1,AB103&lt;&gt;""),"",IF((SUMIF($A$9:$A$108,A103,$W$9:$W$108)-SUMIF($A$9:$A$108,A103,$AF$9:$AF$108))&gt;$AZ$31,(SUMIF($A$9:$A$108,A103,$W$9:$W$108)-SUMIF($A$9:$A$108,A103,$AF$9:$AF$108))-$AZ$31,""))</f>
      </c>
      <c r="Q103" s="46">
        <f>IF(OR(BA103&lt;&gt;1,AB103&lt;&gt;"",O103=""),"",IF(O103&gt;SUMIF($A$9:$A$108,A103,$AF$9:$AF$108),SUMIF($A$9:$A$108,A103,$AF$9:$AF$108),O103))</f>
      </c>
      <c r="R103" s="46">
        <f>IF(OR(BA103&lt;&gt;1,AB103=""),"",(SUMIF($A$9:$A$108,A103,$W$9:$W$108)-SUMIF($A$9:$A$108,A103,$AF$9:$AF$108))-IF(U103="",0,U103))</f>
      </c>
      <c r="S103" s="46">
        <f>IF(OR(BA103&lt;&gt;1,AB103="",SUMIF($A$9:$A$108,A103,$AF$9:$AF$108)=0),"",SUMIF($A$9:$A$108,A103,$AF$9:$AF$108)-IF(V103="",0,V103))</f>
      </c>
      <c r="T103" s="46">
        <f>IF(OR(BA103&lt;&gt;1,AB103=""),"",IF(SUMIF($A$9:$A$108,A103,$W$9:$W$108)&gt;$AZ$31,SUMIF($A$9:$A$108,A103,$W$9:$W$108)-$AZ$31,""))</f>
      </c>
      <c r="U103" s="46">
        <f>IF(OR(BA103&lt;&gt;1,AB103=""),"",IF((SUMIF($A$9:$A$108,A103,$W$9:$W$108)-SUMIF($A$9:$A$108,A103,$AF$9:$AF$108))&gt;$AZ$31,(SUMIF($A$9:$A$108,A103,$W$9:$W$108)-SUMIF($A$9:$A$108,A103,$AF$9:$AF$108))-$AZ$31,""))</f>
      </c>
      <c r="V103" s="46">
        <f>IF(OR(BA103&lt;&gt;1,AB103="",T103=""),"",IF(T103&gt;SUMIF($A$9:$A$108,A103,$AF$9:$AF$108),SUMIF($A$9:$A$108,A103,$AF$9:$AF$108),T103))</f>
      </c>
      <c r="W103" s="46" t="str">
        <f t="shared" si="8"/>
        <v/>
      </c>
      <c r="X103" s="27"/>
      <c r="Y103" s="46" t="str">
        <f t="shared" si="28"/>
        <v/>
      </c>
      <c r="Z103" s="46" t="str">
        <f t="shared" si="9"/>
        <v/>
      </c>
      <c r="AA103" s="46" t="str">
        <f t="shared" si="10"/>
        <v/>
      </c>
      <c r="AB103" s="46" t="str">
        <f t="shared" si="29"/>
        <v/>
      </c>
      <c r="AC103" s="46" t="str">
        <f t="shared" si="11"/>
        <v/>
      </c>
      <c r="AD103" s="46" t="str">
        <f t="shared" si="12"/>
        <v/>
      </c>
      <c r="AE103" s="46" t="str">
        <f t="shared" si="30"/>
        <v/>
      </c>
      <c r="AF103" s="46" t="str">
        <f t="shared" si="31"/>
        <v/>
      </c>
      <c r="AG103" s="34" t="str">
        <f t="shared" si="13"/>
        <v/>
      </c>
      <c r="AH103" s="34" t="str">
        <f t="shared" si="14"/>
        <v/>
      </c>
      <c r="AI103" s="34" t="str">
        <f t="shared" si="15"/>
        <v/>
      </c>
      <c r="AJ103" s="34" t="str">
        <f t="shared" si="32"/>
        <v/>
      </c>
      <c r="AK103" s="34" t="str">
        <f t="shared" si="33"/>
        <v/>
      </c>
      <c r="AL103" s="34" t="str">
        <f t="shared" si="16"/>
        <v/>
      </c>
      <c r="AM103" s="34" t="str">
        <f t="shared" si="17"/>
        <v/>
      </c>
      <c r="AN103" s="34" t="str">
        <f t="shared" si="18"/>
        <v/>
      </c>
      <c r="AO103" s="34" t="str">
        <f t="shared" si="19"/>
        <v/>
      </c>
      <c r="AP103" s="34" t="str">
        <f t="shared" si="20"/>
        <v/>
      </c>
      <c r="AQ103" s="34" t="str">
        <f t="shared" si="21"/>
        <v/>
      </c>
      <c r="AR103" s="34" t="str">
        <f t="shared" si="22"/>
        <v/>
      </c>
      <c r="AS103" s="34" t="str">
        <f t="shared" si="34"/>
        <v/>
      </c>
      <c r="AT103" s="23"/>
      <c r="AZ103" s="35"/>
      <c r="BA103" s="0">
        <f>IF(OR(A103="",NOT(ISNUMBER(W103))),0,IF(COUNTIFS($A$9:A103,A103,$W$9:W103,"&gt;=0")=1,1,0))</f>
      </c>
    </row>
    <row r="104" spans="1:53" x14ac:dyDescent="0.15">
      <c r="A104" s="26"/>
      <c r="B104" s="1"/>
      <c r="C104" s="6"/>
      <c r="D104" s="7"/>
      <c r="E104" s="7"/>
      <c r="F104" s="52"/>
      <c r="G104" s="3"/>
      <c r="H104" s="3"/>
      <c r="I104" s="60" t="str">
        <f t="shared" si="23"/>
        <v/>
      </c>
      <c r="J104" s="46" t="str">
        <f t="shared" si="0"/>
        <v/>
      </c>
      <c r="K104" s="46" t="str">
        <f t="shared" si="36"/>
        <v/>
      </c>
      <c r="L104" s="46" t="str">
        <f t="shared" si="37"/>
        <v/>
      </c>
      <c r="M104" s="46">
        <f>IF(OR(BA104&lt;&gt;1,AB104&lt;&gt;""),"",(SUMIF($A$9:$A$108,A104,$W$9:$W$108)-SUMIF($A$9:$A$108,A104,$AF$9:$AF$108))-IF(P104="",0,P104))</f>
      </c>
      <c r="N104" s="46">
        <f>IF(OR(BA104&lt;&gt;1,AB104&lt;&gt;"",SUMIF($A$9:$A$108,A104,$AF$9:$AF$108)=0),"",SUMIF($A$9:$A$108,A104,$AF$9:$AF$108)-IF(Q104="",0,Q104))</f>
      </c>
      <c r="O104" s="46">
        <f>IF(OR(BA104&lt;&gt;1,AB104&lt;&gt;""),"",IF(SUMIF($A$9:$A$108,A104,$W$9:$W$108)&gt;$AZ$31,SUMIF($A$9:$A$108,A104,$W$9:$W$108)-$AZ$31,""))</f>
      </c>
      <c r="P104" s="46">
        <f>IF(OR(BA104&lt;&gt;1,AB104&lt;&gt;""),"",IF((SUMIF($A$9:$A$108,A104,$W$9:$W$108)-SUMIF($A$9:$A$108,A104,$AF$9:$AF$108))&gt;$AZ$31,(SUMIF($A$9:$A$108,A104,$W$9:$W$108)-SUMIF($A$9:$A$108,A104,$AF$9:$AF$108))-$AZ$31,""))</f>
      </c>
      <c r="Q104" s="46">
        <f>IF(OR(BA104&lt;&gt;1,AB104&lt;&gt;"",O104=""),"",IF(O104&gt;SUMIF($A$9:$A$108,A104,$AF$9:$AF$108),SUMIF($A$9:$A$108,A104,$AF$9:$AF$108),O104))</f>
      </c>
      <c r="R104" s="46">
        <f>IF(OR(BA104&lt;&gt;1,AB104=""),"",(SUMIF($A$9:$A$108,A104,$W$9:$W$108)-SUMIF($A$9:$A$108,A104,$AF$9:$AF$108))-IF(U104="",0,U104))</f>
      </c>
      <c r="S104" s="46">
        <f>IF(OR(BA104&lt;&gt;1,AB104="",SUMIF($A$9:$A$108,A104,$AF$9:$AF$108)=0),"",SUMIF($A$9:$A$108,A104,$AF$9:$AF$108)-IF(V104="",0,V104))</f>
      </c>
      <c r="T104" s="46">
        <f>IF(OR(BA104&lt;&gt;1,AB104=""),"",IF(SUMIF($A$9:$A$108,A104,$W$9:$W$108)&gt;$AZ$31,SUMIF($A$9:$A$108,A104,$W$9:$W$108)-$AZ$31,""))</f>
      </c>
      <c r="U104" s="46">
        <f>IF(OR(BA104&lt;&gt;1,AB104=""),"",IF((SUMIF($A$9:$A$108,A104,$W$9:$W$108)-SUMIF($A$9:$A$108,A104,$AF$9:$AF$108))&gt;$AZ$31,(SUMIF($A$9:$A$108,A104,$W$9:$W$108)-SUMIF($A$9:$A$108,A104,$AF$9:$AF$108))-$AZ$31,""))</f>
      </c>
      <c r="V104" s="46">
        <f>IF(OR(BA104&lt;&gt;1,AB104="",T104=""),"",IF(T104&gt;SUMIF($A$9:$A$108,A104,$AF$9:$AF$108),SUMIF($A$9:$A$108,A104,$AF$9:$AF$108),T104))</f>
      </c>
      <c r="W104" s="46" t="str">
        <f t="shared" si="8"/>
        <v/>
      </c>
      <c r="X104" s="27"/>
      <c r="Y104" s="46" t="str">
        <f t="shared" si="28"/>
        <v/>
      </c>
      <c r="Z104" s="46" t="str">
        <f t="shared" si="9"/>
        <v/>
      </c>
      <c r="AA104" s="46" t="str">
        <f t="shared" si="10"/>
        <v/>
      </c>
      <c r="AB104" s="46" t="str">
        <f t="shared" si="29"/>
        <v/>
      </c>
      <c r="AC104" s="46" t="str">
        <f t="shared" si="11"/>
        <v/>
      </c>
      <c r="AD104" s="46" t="str">
        <f t="shared" si="12"/>
        <v/>
      </c>
      <c r="AE104" s="46" t="str">
        <f t="shared" si="30"/>
        <v/>
      </c>
      <c r="AF104" s="46" t="str">
        <f t="shared" si="31"/>
        <v/>
      </c>
      <c r="AG104" s="34" t="str">
        <f t="shared" si="13"/>
        <v/>
      </c>
      <c r="AH104" s="34" t="str">
        <f t="shared" si="14"/>
        <v/>
      </c>
      <c r="AI104" s="34" t="str">
        <f t="shared" si="15"/>
        <v/>
      </c>
      <c r="AJ104" s="34" t="str">
        <f t="shared" si="32"/>
        <v/>
      </c>
      <c r="AK104" s="34" t="str">
        <f t="shared" si="33"/>
        <v/>
      </c>
      <c r="AL104" s="34" t="str">
        <f t="shared" si="16"/>
        <v/>
      </c>
      <c r="AM104" s="34" t="str">
        <f t="shared" si="17"/>
        <v/>
      </c>
      <c r="AN104" s="34" t="str">
        <f t="shared" si="18"/>
        <v/>
      </c>
      <c r="AO104" s="34" t="str">
        <f t="shared" si="19"/>
        <v/>
      </c>
      <c r="AP104" s="34" t="str">
        <f t="shared" si="20"/>
        <v/>
      </c>
      <c r="AQ104" s="34" t="str">
        <f t="shared" si="21"/>
        <v/>
      </c>
      <c r="AR104" s="34" t="str">
        <f t="shared" si="22"/>
        <v/>
      </c>
      <c r="AS104" s="34" t="str">
        <f t="shared" si="34"/>
        <v/>
      </c>
      <c r="AT104" s="23"/>
      <c r="AZ104" s="35"/>
      <c r="BA104" s="0">
        <f>IF(OR(A104="",NOT(ISNUMBER(W104))),0,IF(COUNTIFS($A$9:A104,A104,$W$9:W104,"&gt;=0")=1,1,0))</f>
      </c>
    </row>
    <row r="105" spans="1:53" x14ac:dyDescent="0.15">
      <c r="A105" s="26"/>
      <c r="B105" s="1"/>
      <c r="C105" s="6"/>
      <c r="D105" s="7"/>
      <c r="E105" s="7"/>
      <c r="F105" s="52"/>
      <c r="G105" s="3"/>
      <c r="H105" s="3"/>
      <c r="I105" s="60" t="str">
        <f t="shared" si="23"/>
        <v/>
      </c>
      <c r="J105" s="46" t="str">
        <f t="shared" si="0"/>
        <v/>
      </c>
      <c r="K105" s="46" t="str">
        <f t="shared" si="36"/>
        <v/>
      </c>
      <c r="L105" s="46" t="str">
        <f t="shared" si="37"/>
        <v/>
      </c>
      <c r="M105" s="46">
        <f>IF(OR(BA105&lt;&gt;1,AB105&lt;&gt;""),"",(SUMIF($A$9:$A$108,A105,$W$9:$W$108)-SUMIF($A$9:$A$108,A105,$AF$9:$AF$108))-IF(P105="",0,P105))</f>
      </c>
      <c r="N105" s="46">
        <f>IF(OR(BA105&lt;&gt;1,AB105&lt;&gt;"",SUMIF($A$9:$A$108,A105,$AF$9:$AF$108)=0),"",SUMIF($A$9:$A$108,A105,$AF$9:$AF$108)-IF(Q105="",0,Q105))</f>
      </c>
      <c r="O105" s="46">
        <f>IF(OR(BA105&lt;&gt;1,AB105&lt;&gt;""),"",IF(SUMIF($A$9:$A$108,A105,$W$9:$W$108)&gt;$AZ$31,SUMIF($A$9:$A$108,A105,$W$9:$W$108)-$AZ$31,""))</f>
      </c>
      <c r="P105" s="46">
        <f>IF(OR(BA105&lt;&gt;1,AB105&lt;&gt;""),"",IF((SUMIF($A$9:$A$108,A105,$W$9:$W$108)-SUMIF($A$9:$A$108,A105,$AF$9:$AF$108))&gt;$AZ$31,(SUMIF($A$9:$A$108,A105,$W$9:$W$108)-SUMIF($A$9:$A$108,A105,$AF$9:$AF$108))-$AZ$31,""))</f>
      </c>
      <c r="Q105" s="46">
        <f>IF(OR(BA105&lt;&gt;1,AB105&lt;&gt;"",O105=""),"",IF(O105&gt;SUMIF($A$9:$A$108,A105,$AF$9:$AF$108),SUMIF($A$9:$A$108,A105,$AF$9:$AF$108),O105))</f>
      </c>
      <c r="R105" s="46">
        <f>IF(OR(BA105&lt;&gt;1,AB105=""),"",(SUMIF($A$9:$A$108,A105,$W$9:$W$108)-SUMIF($A$9:$A$108,A105,$AF$9:$AF$108))-IF(U105="",0,U105))</f>
      </c>
      <c r="S105" s="46">
        <f>IF(OR(BA105&lt;&gt;1,AB105="",SUMIF($A$9:$A$108,A105,$AF$9:$AF$108)=0),"",SUMIF($A$9:$A$108,A105,$AF$9:$AF$108)-IF(V105="",0,V105))</f>
      </c>
      <c r="T105" s="46">
        <f>IF(OR(BA105&lt;&gt;1,AB105=""),"",IF(SUMIF($A$9:$A$108,A105,$W$9:$W$108)&gt;$AZ$31,SUMIF($A$9:$A$108,A105,$W$9:$W$108)-$AZ$31,""))</f>
      </c>
      <c r="U105" s="46">
        <f>IF(OR(BA105&lt;&gt;1,AB105=""),"",IF((SUMIF($A$9:$A$108,A105,$W$9:$W$108)-SUMIF($A$9:$A$108,A105,$AF$9:$AF$108))&gt;$AZ$31,(SUMIF($A$9:$A$108,A105,$W$9:$W$108)-SUMIF($A$9:$A$108,A105,$AF$9:$AF$108))-$AZ$31,""))</f>
      </c>
      <c r="V105" s="46">
        <f>IF(OR(BA105&lt;&gt;1,AB105="",T105=""),"",IF(T105&gt;SUMIF($A$9:$A$108,A105,$AF$9:$AF$108),SUMIF($A$9:$A$108,A105,$AF$9:$AF$108),T105))</f>
      </c>
      <c r="W105" s="46" t="str">
        <f t="shared" si="8"/>
        <v/>
      </c>
      <c r="X105" s="27"/>
      <c r="Y105" s="46" t="str">
        <f t="shared" si="28"/>
        <v/>
      </c>
      <c r="Z105" s="46" t="str">
        <f t="shared" si="9"/>
        <v/>
      </c>
      <c r="AA105" s="46" t="str">
        <f t="shared" si="10"/>
        <v/>
      </c>
      <c r="AB105" s="46" t="str">
        <f t="shared" si="29"/>
        <v/>
      </c>
      <c r="AC105" s="46" t="str">
        <f t="shared" si="11"/>
        <v/>
      </c>
      <c r="AD105" s="46" t="str">
        <f t="shared" si="12"/>
        <v/>
      </c>
      <c r="AE105" s="46" t="str">
        <f t="shared" si="30"/>
        <v/>
      </c>
      <c r="AF105" s="46" t="str">
        <f t="shared" si="31"/>
        <v/>
      </c>
      <c r="AG105" s="34" t="str">
        <f t="shared" si="13"/>
        <v/>
      </c>
      <c r="AH105" s="34" t="str">
        <f t="shared" si="14"/>
        <v/>
      </c>
      <c r="AI105" s="34" t="str">
        <f t="shared" si="15"/>
        <v/>
      </c>
      <c r="AJ105" s="34" t="str">
        <f t="shared" si="32"/>
        <v/>
      </c>
      <c r="AK105" s="34" t="str">
        <f t="shared" si="33"/>
        <v/>
      </c>
      <c r="AL105" s="34" t="str">
        <f t="shared" si="16"/>
        <v/>
      </c>
      <c r="AM105" s="34" t="str">
        <f t="shared" si="17"/>
        <v/>
      </c>
      <c r="AN105" s="34" t="str">
        <f t="shared" si="18"/>
        <v/>
      </c>
      <c r="AO105" s="34" t="str">
        <f t="shared" si="19"/>
        <v/>
      </c>
      <c r="AP105" s="34" t="str">
        <f t="shared" si="20"/>
        <v/>
      </c>
      <c r="AQ105" s="34" t="str">
        <f t="shared" si="21"/>
        <v/>
      </c>
      <c r="AR105" s="34" t="str">
        <f t="shared" si="22"/>
        <v/>
      </c>
      <c r="AS105" s="34" t="str">
        <f t="shared" si="34"/>
        <v/>
      </c>
      <c r="AT105" s="23"/>
      <c r="AZ105" s="35"/>
      <c r="BA105" s="0">
        <f>IF(OR(A105="",NOT(ISNUMBER(W105))),0,IF(COUNTIFS($A$9:A105,A105,$W$9:W105,"&gt;=0")=1,1,0))</f>
      </c>
    </row>
    <row r="106" spans="1:53" x14ac:dyDescent="0.15">
      <c r="A106" s="26"/>
      <c r="B106" s="1"/>
      <c r="C106" s="6"/>
      <c r="D106" s="7"/>
      <c r="E106" s="7"/>
      <c r="F106" s="52"/>
      <c r="G106" s="3"/>
      <c r="H106" s="3"/>
      <c r="I106" s="60" t="str">
        <f t="shared" si="23"/>
        <v/>
      </c>
      <c r="J106" s="46" t="str">
        <f t="shared" si="0"/>
        <v/>
      </c>
      <c r="K106" s="46" t="str">
        <f t="shared" si="36"/>
        <v/>
      </c>
      <c r="L106" s="46" t="str">
        <f t="shared" si="37"/>
        <v/>
      </c>
      <c r="M106" s="46">
        <f>IF(OR(BA106&lt;&gt;1,AB106&lt;&gt;""),"",(SUMIF($A$9:$A$108,A106,$W$9:$W$108)-SUMIF($A$9:$A$108,A106,$AF$9:$AF$108))-IF(P106="",0,P106))</f>
      </c>
      <c r="N106" s="46">
        <f>IF(OR(BA106&lt;&gt;1,AB106&lt;&gt;"",SUMIF($A$9:$A$108,A106,$AF$9:$AF$108)=0),"",SUMIF($A$9:$A$108,A106,$AF$9:$AF$108)-IF(Q106="",0,Q106))</f>
      </c>
      <c r="O106" s="46">
        <f>IF(OR(BA106&lt;&gt;1,AB106&lt;&gt;""),"",IF(SUMIF($A$9:$A$108,A106,$W$9:$W$108)&gt;$AZ$31,SUMIF($A$9:$A$108,A106,$W$9:$W$108)-$AZ$31,""))</f>
      </c>
      <c r="P106" s="46">
        <f>IF(OR(BA106&lt;&gt;1,AB106&lt;&gt;""),"",IF((SUMIF($A$9:$A$108,A106,$W$9:$W$108)-SUMIF($A$9:$A$108,A106,$AF$9:$AF$108))&gt;$AZ$31,(SUMIF($A$9:$A$108,A106,$W$9:$W$108)-SUMIF($A$9:$A$108,A106,$AF$9:$AF$108))-$AZ$31,""))</f>
      </c>
      <c r="Q106" s="46">
        <f>IF(OR(BA106&lt;&gt;1,AB106&lt;&gt;"",O106=""),"",IF(O106&gt;SUMIF($A$9:$A$108,A106,$AF$9:$AF$108),SUMIF($A$9:$A$108,A106,$AF$9:$AF$108),O106))</f>
      </c>
      <c r="R106" s="46">
        <f>IF(OR(BA106&lt;&gt;1,AB106=""),"",(SUMIF($A$9:$A$108,A106,$W$9:$W$108)-SUMIF($A$9:$A$108,A106,$AF$9:$AF$108))-IF(U106="",0,U106))</f>
      </c>
      <c r="S106" s="46">
        <f>IF(OR(BA106&lt;&gt;1,AB106="",SUMIF($A$9:$A$108,A106,$AF$9:$AF$108)=0),"",SUMIF($A$9:$A$108,A106,$AF$9:$AF$108)-IF(V106="",0,V106))</f>
      </c>
      <c r="T106" s="46">
        <f>IF(OR(BA106&lt;&gt;1,AB106=""),"",IF(SUMIF($A$9:$A$108,A106,$W$9:$W$108)&gt;$AZ$31,SUMIF($A$9:$A$108,A106,$W$9:$W$108)-$AZ$31,""))</f>
      </c>
      <c r="U106" s="46">
        <f>IF(OR(BA106&lt;&gt;1,AB106=""),"",IF((SUMIF($A$9:$A$108,A106,$W$9:$W$108)-SUMIF($A$9:$A$108,A106,$AF$9:$AF$108))&gt;$AZ$31,(SUMIF($A$9:$A$108,A106,$W$9:$W$108)-SUMIF($A$9:$A$108,A106,$AF$9:$AF$108))-$AZ$31,""))</f>
      </c>
      <c r="V106" s="46">
        <f>IF(OR(BA106&lt;&gt;1,AB106="",T106=""),"",IF(T106&gt;SUMIF($A$9:$A$108,A106,$AF$9:$AF$108),SUMIF($A$9:$A$108,A106,$AF$9:$AF$108),T106))</f>
      </c>
      <c r="W106" s="46" t="str">
        <f t="shared" si="8"/>
        <v/>
      </c>
      <c r="X106" s="27"/>
      <c r="Y106" s="46" t="str">
        <f t="shared" si="28"/>
        <v/>
      </c>
      <c r="Z106" s="46" t="str">
        <f t="shared" si="9"/>
        <v/>
      </c>
      <c r="AA106" s="46" t="str">
        <f t="shared" si="10"/>
        <v/>
      </c>
      <c r="AB106" s="46" t="str">
        <f t="shared" si="29"/>
        <v/>
      </c>
      <c r="AC106" s="46" t="str">
        <f t="shared" si="11"/>
        <v/>
      </c>
      <c r="AD106" s="46" t="str">
        <f t="shared" si="12"/>
        <v/>
      </c>
      <c r="AE106" s="46" t="str">
        <f t="shared" si="30"/>
        <v/>
      </c>
      <c r="AF106" s="46" t="str">
        <f t="shared" si="31"/>
        <v/>
      </c>
      <c r="AG106" s="34" t="str">
        <f t="shared" si="13"/>
        <v/>
      </c>
      <c r="AH106" s="34" t="str">
        <f t="shared" si="14"/>
        <v/>
      </c>
      <c r="AI106" s="34" t="str">
        <f t="shared" si="15"/>
        <v/>
      </c>
      <c r="AJ106" s="34" t="str">
        <f t="shared" si="32"/>
        <v/>
      </c>
      <c r="AK106" s="34" t="str">
        <f t="shared" si="33"/>
        <v/>
      </c>
      <c r="AL106" s="34" t="str">
        <f t="shared" si="16"/>
        <v/>
      </c>
      <c r="AM106" s="34" t="str">
        <f t="shared" si="17"/>
        <v/>
      </c>
      <c r="AN106" s="34" t="str">
        <f t="shared" si="18"/>
        <v/>
      </c>
      <c r="AO106" s="34" t="str">
        <f t="shared" si="19"/>
        <v/>
      </c>
      <c r="AP106" s="34" t="str">
        <f t="shared" si="20"/>
        <v/>
      </c>
      <c r="AQ106" s="34" t="str">
        <f t="shared" si="21"/>
        <v/>
      </c>
      <c r="AR106" s="34" t="str">
        <f t="shared" si="22"/>
        <v/>
      </c>
      <c r="AS106" s="34" t="str">
        <f t="shared" si="34"/>
        <v/>
      </c>
      <c r="AT106" s="23"/>
      <c r="AZ106" s="35"/>
      <c r="BA106" s="0">
        <f>IF(OR(A106="",NOT(ISNUMBER(W106))),0,IF(COUNTIFS($A$9:A106,A106,$W$9:W106,"&gt;=0")=1,1,0))</f>
      </c>
    </row>
    <row r="107" spans="1:53" x14ac:dyDescent="0.15">
      <c r="A107" s="26"/>
      <c r="B107" s="1"/>
      <c r="C107" s="6"/>
      <c r="D107" s="7"/>
      <c r="E107" s="7"/>
      <c r="F107" s="52"/>
      <c r="G107" s="3"/>
      <c r="H107" s="3"/>
      <c r="I107" s="60" t="str">
        <f t="shared" si="23"/>
        <v/>
      </c>
      <c r="J107" s="46" t="str">
        <f t="shared" si="0"/>
        <v/>
      </c>
      <c r="K107" s="46" t="str">
        <f t="shared" si="36"/>
        <v/>
      </c>
      <c r="L107" s="46" t="str">
        <f t="shared" si="37"/>
        <v/>
      </c>
      <c r="M107" s="46">
        <f>IF(OR(BA107&lt;&gt;1,AB107&lt;&gt;""),"",(SUMIF($A$9:$A$108,A107,$W$9:$W$108)-SUMIF($A$9:$A$108,A107,$AF$9:$AF$108))-IF(P107="",0,P107))</f>
      </c>
      <c r="N107" s="46">
        <f>IF(OR(BA107&lt;&gt;1,AB107&lt;&gt;"",SUMIF($A$9:$A$108,A107,$AF$9:$AF$108)=0),"",SUMIF($A$9:$A$108,A107,$AF$9:$AF$108)-IF(Q107="",0,Q107))</f>
      </c>
      <c r="O107" s="46">
        <f>IF(OR(BA107&lt;&gt;1,AB107&lt;&gt;""),"",IF(SUMIF($A$9:$A$108,A107,$W$9:$W$108)&gt;$AZ$31,SUMIF($A$9:$A$108,A107,$W$9:$W$108)-$AZ$31,""))</f>
      </c>
      <c r="P107" s="46">
        <f>IF(OR(BA107&lt;&gt;1,AB107&lt;&gt;""),"",IF((SUMIF($A$9:$A$108,A107,$W$9:$W$108)-SUMIF($A$9:$A$108,A107,$AF$9:$AF$108))&gt;$AZ$31,(SUMIF($A$9:$A$108,A107,$W$9:$W$108)-SUMIF($A$9:$A$108,A107,$AF$9:$AF$108))-$AZ$31,""))</f>
      </c>
      <c r="Q107" s="46">
        <f>IF(OR(BA107&lt;&gt;1,AB107&lt;&gt;"",O107=""),"",IF(O107&gt;SUMIF($A$9:$A$108,A107,$AF$9:$AF$108),SUMIF($A$9:$A$108,A107,$AF$9:$AF$108),O107))</f>
      </c>
      <c r="R107" s="46">
        <f>IF(OR(BA107&lt;&gt;1,AB107=""),"",(SUMIF($A$9:$A$108,A107,$W$9:$W$108)-SUMIF($A$9:$A$108,A107,$AF$9:$AF$108))-IF(U107="",0,U107))</f>
      </c>
      <c r="S107" s="46">
        <f>IF(OR(BA107&lt;&gt;1,AB107="",SUMIF($A$9:$A$108,A107,$AF$9:$AF$108)=0),"",SUMIF($A$9:$A$108,A107,$AF$9:$AF$108)-IF(V107="",0,V107))</f>
      </c>
      <c r="T107" s="46">
        <f>IF(OR(BA107&lt;&gt;1,AB107=""),"",IF(SUMIF($A$9:$A$108,A107,$W$9:$W$108)&gt;$AZ$31,SUMIF($A$9:$A$108,A107,$W$9:$W$108)-$AZ$31,""))</f>
      </c>
      <c r="U107" s="46">
        <f>IF(OR(BA107&lt;&gt;1,AB107=""),"",IF((SUMIF($A$9:$A$108,A107,$W$9:$W$108)-SUMIF($A$9:$A$108,A107,$AF$9:$AF$108))&gt;$AZ$31,(SUMIF($A$9:$A$108,A107,$W$9:$W$108)-SUMIF($A$9:$A$108,A107,$AF$9:$AF$108))-$AZ$31,""))</f>
      </c>
      <c r="V107" s="46">
        <f>IF(OR(BA107&lt;&gt;1,AB107="",T107=""),"",IF(T107&gt;SUMIF($A$9:$A$108,A107,$AF$9:$AF$108),SUMIF($A$9:$A$108,A107,$AF$9:$AF$108),T107))</f>
      </c>
      <c r="W107" s="46" t="str">
        <f t="shared" si="8"/>
        <v/>
      </c>
      <c r="X107" s="27"/>
      <c r="Y107" s="46" t="str">
        <f t="shared" si="28"/>
        <v/>
      </c>
      <c r="Z107" s="46" t="str">
        <f t="shared" si="9"/>
        <v/>
      </c>
      <c r="AA107" s="46" t="str">
        <f t="shared" si="10"/>
        <v/>
      </c>
      <c r="AB107" s="46" t="str">
        <f t="shared" si="29"/>
        <v/>
      </c>
      <c r="AC107" s="46" t="str">
        <f t="shared" si="11"/>
        <v/>
      </c>
      <c r="AD107" s="46" t="str">
        <f t="shared" si="12"/>
        <v/>
      </c>
      <c r="AE107" s="46" t="str">
        <f t="shared" si="30"/>
        <v/>
      </c>
      <c r="AF107" s="46" t="str">
        <f t="shared" si="31"/>
        <v/>
      </c>
      <c r="AG107" s="34" t="str">
        <f t="shared" si="13"/>
        <v/>
      </c>
      <c r="AH107" s="34" t="str">
        <f t="shared" si="14"/>
        <v/>
      </c>
      <c r="AI107" s="34" t="str">
        <f t="shared" si="15"/>
        <v/>
      </c>
      <c r="AJ107" s="34" t="str">
        <f t="shared" si="32"/>
        <v/>
      </c>
      <c r="AK107" s="34" t="str">
        <f t="shared" si="33"/>
        <v/>
      </c>
      <c r="AL107" s="34" t="str">
        <f t="shared" si="16"/>
        <v/>
      </c>
      <c r="AM107" s="34" t="str">
        <f t="shared" si="17"/>
        <v/>
      </c>
      <c r="AN107" s="34" t="str">
        <f t="shared" si="18"/>
        <v/>
      </c>
      <c r="AO107" s="34" t="str">
        <f t="shared" si="19"/>
        <v/>
      </c>
      <c r="AP107" s="34" t="str">
        <f t="shared" si="20"/>
        <v/>
      </c>
      <c r="AQ107" s="34" t="str">
        <f t="shared" si="21"/>
        <v/>
      </c>
      <c r="AR107" s="34" t="str">
        <f t="shared" si="22"/>
        <v/>
      </c>
      <c r="AS107" s="34" t="str">
        <f t="shared" si="34"/>
        <v/>
      </c>
      <c r="AT107" s="23"/>
      <c r="AZ107" s="35"/>
      <c r="BA107" s="0">
        <f>IF(OR(A107="",NOT(ISNUMBER(W107))),0,IF(COUNTIFS($A$9:A107,A107,$W$9:W107,"&gt;=0")=1,1,0))</f>
      </c>
    </row>
    <row r="108" spans="1:53" x14ac:dyDescent="0.15">
      <c r="A108" s="26"/>
      <c r="B108" s="1"/>
      <c r="C108" s="6"/>
      <c r="D108" s="7"/>
      <c r="E108" s="7"/>
      <c r="F108" s="52"/>
      <c r="G108" s="3"/>
      <c r="H108" s="3"/>
      <c r="I108" s="60" t="str">
        <f t="shared" si="23"/>
        <v/>
      </c>
      <c r="J108" s="46" t="str">
        <f t="shared" si="0"/>
        <v/>
      </c>
      <c r="K108" s="46" t="str">
        <f t="shared" si="36"/>
        <v/>
      </c>
      <c r="L108" s="46" t="str">
        <f t="shared" si="37"/>
        <v/>
      </c>
      <c r="M108" s="46">
        <f>IF(OR(BA108&lt;&gt;1,AB108&lt;&gt;""),"",(SUMIF($A$9:$A$108,A108,$W$9:$W$108)-SUMIF($A$9:$A$108,A108,$AF$9:$AF$108))-IF(P108="",0,P108))</f>
      </c>
      <c r="N108" s="46">
        <f>IF(OR(BA108&lt;&gt;1,AB108&lt;&gt;"",SUMIF($A$9:$A$108,A108,$AF$9:$AF$108)=0),"",SUMIF($A$9:$A$108,A108,$AF$9:$AF$108)-IF(Q108="",0,Q108))</f>
      </c>
      <c r="O108" s="46">
        <f>IF(OR(BA108&lt;&gt;1,AB108&lt;&gt;""),"",IF(SUMIF($A$9:$A$108,A108,$W$9:$W$108)&gt;$AZ$31,SUMIF($A$9:$A$108,A108,$W$9:$W$108)-$AZ$31,""))</f>
      </c>
      <c r="P108" s="46">
        <f>IF(OR(BA108&lt;&gt;1,AB108&lt;&gt;""),"",IF((SUMIF($A$9:$A$108,A108,$W$9:$W$108)-SUMIF($A$9:$A$108,A108,$AF$9:$AF$108))&gt;$AZ$31,(SUMIF($A$9:$A$108,A108,$W$9:$W$108)-SUMIF($A$9:$A$108,A108,$AF$9:$AF$108))-$AZ$31,""))</f>
      </c>
      <c r="Q108" s="46">
        <f>IF(OR(BA108&lt;&gt;1,AB108&lt;&gt;"",O108=""),"",IF(O108&gt;SUMIF($A$9:$A$108,A108,$AF$9:$AF$108),SUMIF($A$9:$A$108,A108,$AF$9:$AF$108),O108))</f>
      </c>
      <c r="R108" s="46">
        <f>IF(OR(BA108&lt;&gt;1,AB108=""),"",(SUMIF($A$9:$A$108,A108,$W$9:$W$108)-SUMIF($A$9:$A$108,A108,$AF$9:$AF$108))-IF(U108="",0,U108))</f>
      </c>
      <c r="S108" s="46">
        <f>IF(OR(BA108&lt;&gt;1,AB108="",SUMIF($A$9:$A$108,A108,$AF$9:$AF$108)=0),"",SUMIF($A$9:$A$108,A108,$AF$9:$AF$108)-IF(V108="",0,V108))</f>
      </c>
      <c r="T108" s="46">
        <f>IF(OR(BA108&lt;&gt;1,AB108=""),"",IF(SUMIF($A$9:$A$108,A108,$W$9:$W$108)&gt;$AZ$31,SUMIF($A$9:$A$108,A108,$W$9:$W$108)-$AZ$31,""))</f>
      </c>
      <c r="U108" s="46">
        <f>IF(OR(BA108&lt;&gt;1,AB108=""),"",IF((SUMIF($A$9:$A$108,A108,$W$9:$W$108)-SUMIF($A$9:$A$108,A108,$AF$9:$AF$108))&gt;$AZ$31,(SUMIF($A$9:$A$108,A108,$W$9:$W$108)-SUMIF($A$9:$A$108,A108,$AF$9:$AF$108))-$AZ$31,""))</f>
      </c>
      <c r="V108" s="46">
        <f>IF(OR(BA108&lt;&gt;1,AB108="",T108=""),"",IF(T108&gt;SUMIF($A$9:$A$108,A108,$AF$9:$AF$108),SUMIF($A$9:$A$108,A108,$AF$9:$AF$108),T108))</f>
      </c>
      <c r="W108" s="46" t="str">
        <f t="shared" si="8"/>
        <v/>
      </c>
      <c r="X108" s="27"/>
      <c r="Y108" s="46" t="str">
        <f t="shared" si="28"/>
        <v/>
      </c>
      <c r="Z108" s="46" t="str">
        <f t="shared" si="9"/>
        <v/>
      </c>
      <c r="AA108" s="46" t="str">
        <f t="shared" si="10"/>
        <v/>
      </c>
      <c r="AB108" s="46" t="str">
        <f t="shared" si="29"/>
        <v/>
      </c>
      <c r="AC108" s="46" t="str">
        <f t="shared" si="11"/>
        <v/>
      </c>
      <c r="AD108" s="46" t="str">
        <f t="shared" si="12"/>
        <v/>
      </c>
      <c r="AE108" s="46" t="str">
        <f t="shared" si="30"/>
        <v/>
      </c>
      <c r="AF108" s="46" t="str">
        <f t="shared" si="31"/>
        <v/>
      </c>
      <c r="AG108" s="34" t="str">
        <f t="shared" si="13"/>
        <v/>
      </c>
      <c r="AH108" s="34" t="str">
        <f t="shared" si="14"/>
        <v/>
      </c>
      <c r="AI108" s="34" t="str">
        <f t="shared" si="15"/>
        <v/>
      </c>
      <c r="AJ108" s="34" t="str">
        <f t="shared" si="32"/>
        <v/>
      </c>
      <c r="AK108" s="34" t="str">
        <f t="shared" si="33"/>
        <v/>
      </c>
      <c r="AL108" s="34" t="str">
        <f t="shared" si="16"/>
        <v/>
      </c>
      <c r="AM108" s="34" t="str">
        <f t="shared" si="17"/>
        <v/>
      </c>
      <c r="AN108" s="34" t="str">
        <f t="shared" si="18"/>
        <v/>
      </c>
      <c r="AO108" s="34" t="str">
        <f t="shared" si="19"/>
        <v/>
      </c>
      <c r="AP108" s="34" t="str">
        <f t="shared" si="20"/>
        <v/>
      </c>
      <c r="AQ108" s="34" t="str">
        <f t="shared" si="21"/>
        <v/>
      </c>
      <c r="AR108" s="34" t="str">
        <f t="shared" si="22"/>
        <v/>
      </c>
      <c r="AS108" s="34" t="str">
        <f t="shared" si="34"/>
        <v/>
      </c>
      <c r="AT108" s="23"/>
      <c r="AZ108" s="35"/>
      <c r="BA108" s="0">
        <f>IF(OR(A108="",NOT(ISNUMBER(W108))),0,IF(COUNTIFS($A$9:A108,A108,$W$9:W108,"&gt;=0")=1,1,0))</f>
      </c>
    </row>
  </sheetData>
  <sheetProtection algorithmName="SHA-512" hashValue="X4vJJo3Pp/NCTVRcQDlYodZoO/jEFY+A6QAVx5EjLqvlHwZfg7U4eRrkND31izWnSEYix7VPfZP4XruZn8lAWA==" saltValue="iMldAdWTQ8CnEsoXsuYHWQ==" spinCount="100000" sheet="1" objects="1" scenarios="1"/>
  <mergeCells count="17">
    <mergeCell ref="M7:Q7"/>
    <mergeCell ref="R7:V7"/>
    <mergeCell ref="AE7:AF7"/>
    <mergeCell ref="A1:A2"/>
    <mergeCell ref="B1:B2"/>
    <mergeCell ref="C1:C2"/>
    <mergeCell ref="W7:W8"/>
    <mergeCell ref="Y7:AA7"/>
    <mergeCell ref="AB7:AD7"/>
    <mergeCell ref="F1:I1"/>
    <mergeCell ref="E1:E2"/>
    <mergeCell ref="D1:D2"/>
    <mergeCell ref="AV27:AY27"/>
    <mergeCell ref="AU15:AV15"/>
    <mergeCell ref="AV14:AY14"/>
    <mergeCell ref="AV23:AY23"/>
    <mergeCell ref="X7:X8"/>
  </mergeCells>
  <phoneticPr fontId="2"/>
  <conditionalFormatting sqref="U3:AD3 C3:D3 F3:G3 K3:S3 W9:AD108 J9:N108">
    <cfRule type="cellIs" dxfId="14" priority="16" stopIfTrue="1" operator="equal">
      <formula>"ERROR"</formula>
    </cfRule>
  </conditionalFormatting>
  <conditionalFormatting sqref="I9:I108">
    <cfRule type="cellIs" dxfId="13" priority="17" stopIfTrue="1" operator="equal">
      <formula>"出勤"</formula>
    </cfRule>
    <cfRule type="cellIs" dxfId="12" priority="18" stopIfTrue="1" operator="equal">
      <formula>"退勤"</formula>
    </cfRule>
    <cfRule type="cellIs" dxfId="11" priority="19" stopIfTrue="1" operator="equal">
      <formula>"ERROR"</formula>
    </cfRule>
  </conditionalFormatting>
  <conditionalFormatting sqref="C6:D6">
    <cfRule type="cellIs" dxfId="10" priority="20" stopIfTrue="1" operator="notEqual">
      <formula>""""""</formula>
    </cfRule>
  </conditionalFormatting>
  <conditionalFormatting sqref="X9:X108">
    <cfRule type="expression" dxfId="9" priority="14" stopIfTrue="1">
      <formula>AP9="日"</formula>
    </cfRule>
  </conditionalFormatting>
  <conditionalFormatting sqref="X9:X108">
    <cfRule type="expression" dxfId="8" priority="13" stopIfTrue="1">
      <formula>AP9="土"</formula>
    </cfRule>
  </conditionalFormatting>
  <conditionalFormatting sqref="Y9:Z108 L9:L108">
    <cfRule type="cellIs" dxfId="7" priority="12" stopIfTrue="1" operator="equal">
      <formula>0</formula>
    </cfRule>
  </conditionalFormatting>
  <conditionalFormatting sqref="J3">
    <cfRule type="cellIs" dxfId="6" priority="9" stopIfTrue="1" operator="equal">
      <formula>"ERROR"</formula>
    </cfRule>
  </conditionalFormatting>
  <conditionalFormatting sqref="O9:S108">
    <cfRule type="cellIs" dxfId="5" priority="7" stopIfTrue="1" operator="equal">
      <formula>"ERROR"</formula>
    </cfRule>
  </conditionalFormatting>
  <conditionalFormatting sqref="T9:V108">
    <cfRule type="cellIs" dxfId="4" priority="6" stopIfTrue="1" operator="equal">
      <formula>"ERROR"</formula>
    </cfRule>
  </conditionalFormatting>
  <conditionalFormatting sqref="AE9:AF108">
    <cfRule type="cellIs" dxfId="3" priority="5" stopIfTrue="1" operator="equal">
      <formula>"ERROR"</formula>
    </cfRule>
  </conditionalFormatting>
  <conditionalFormatting sqref="AE9:AF108">
    <cfRule type="cellIs" dxfId="2" priority="4" stopIfTrue="1" operator="equal">
      <formula>0</formula>
    </cfRule>
  </conditionalFormatting>
  <conditionalFormatting sqref="H3">
    <cfRule type="cellIs" dxfId="1" priority="2" stopIfTrue="1" operator="equal">
      <formula>"ERROR"</formula>
    </cfRule>
  </conditionalFormatting>
  <conditionalFormatting sqref="I3">
    <cfRule type="cellIs" dxfId="0" priority="1" stopIfTrue="1" operator="equal">
      <formula>"ERROR"</formula>
    </cfRule>
  </conditionalFormatting>
  <dataValidations count="4">
    <dataValidation type="list" allowBlank="1" showInputMessage="1" showErrorMessage="1" sqref="AV14:AY14" xr:uid="{00000000-0002-0000-0100-000000000000}">
      <formula1>$AZ$14:$AZ$16</formula1>
    </dataValidation>
    <dataValidation type="list" allowBlank="1" showInputMessage="1" showErrorMessage="1" sqref="AV23:AY23" xr:uid="{00000000-0002-0000-0100-000001000000}">
      <formula1>$AZ$23:$AZ$24</formula1>
    </dataValidation>
    <dataValidation type="list" allowBlank="1" showInputMessage="1" showErrorMessage="1" sqref="X9:X108" xr:uid="{00000000-0002-0000-0100-000002000000}">
      <formula1>$AG$2:$AG$3</formula1>
    </dataValidation>
    <dataValidation type="list" allowBlank="1" showInputMessage="1" showErrorMessage="1" sqref="AV27:AY27" xr:uid="{00000000-0002-0000-0100-000003000000}">
      <formula1>$AZ$27:$AZ$29</formula1>
    </dataValidation>
  </dataValidations>
  <pageMargins left="0.75" right="0.75" top="1" bottom="1" header="0.51200000000000001" footer="0.51200000000000001"/>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操作説明</vt:lpstr>
      <vt:lpstr>集計シート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2018-06-12T14:09:45Z</dcterms:created>
  <dcterms:modified xsi:type="dcterms:W3CDTF">2020-08-13T14:36:27Z</dcterms:modified>
</cp:coreProperties>
</file>